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8255" windowHeight="7800" firstSheet="1" activeTab="3"/>
  </bookViews>
  <sheets>
    <sheet name="1. Adults" sheetId="3" r:id="rId1"/>
    <sheet name="2. Calories per Family Member" sheetId="9" r:id="rId2"/>
    <sheet name="Calories per child (no input)  " sheetId="1" r:id="rId3"/>
    <sheet name="4. Estimated Cost of Meals" sheetId="11" r:id="rId4"/>
  </sheets>
  <definedNames>
    <definedName name="_xlnm._FilterDatabase" localSheetId="3" hidden="1">'4. Estimated Cost of Meals'!$C$26:$F$35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1" l="1"/>
  <c r="G16" i="9" l="1"/>
  <c r="H18" i="9" s="1"/>
  <c r="F22" i="11"/>
  <c r="G15" i="9"/>
  <c r="F15" i="3"/>
  <c r="G15" i="3" s="1"/>
  <c r="D35" i="3" s="1"/>
  <c r="F35" i="3" s="1"/>
  <c r="F14" i="3"/>
  <c r="G14" i="3" s="1"/>
  <c r="D32" i="3" s="1"/>
  <c r="F32" i="3" l="1"/>
  <c r="D34" i="3"/>
  <c r="H34" i="3" s="1"/>
  <c r="D36" i="3"/>
  <c r="H36" i="3" s="1"/>
  <c r="D30" i="3"/>
  <c r="D31" i="3"/>
  <c r="H32" i="3"/>
  <c r="G35" i="3"/>
  <c r="H35" i="3"/>
  <c r="G32" i="3"/>
  <c r="D40" i="3" l="1"/>
  <c r="F31" i="3"/>
  <c r="F39" i="3" s="1"/>
  <c r="D39" i="3"/>
  <c r="H30" i="3"/>
  <c r="D38" i="3"/>
  <c r="H40" i="3"/>
  <c r="F34" i="3"/>
  <c r="F36" i="3"/>
  <c r="F40" i="3" s="1"/>
  <c r="G30" i="3"/>
  <c r="H38" i="3"/>
  <c r="G36" i="3"/>
  <c r="G40" i="3" s="1"/>
  <c r="G34" i="3"/>
  <c r="G31" i="3"/>
  <c r="G39" i="3" s="1"/>
  <c r="H31" i="3"/>
  <c r="H39" i="3" s="1"/>
  <c r="F30" i="3"/>
  <c r="F38" i="3" l="1"/>
  <c r="G38" i="3"/>
  <c r="H15" i="9"/>
  <c r="F46" i="1"/>
  <c r="E46" i="1"/>
  <c r="E47" i="1" l="1"/>
  <c r="F16" i="11" l="1"/>
  <c r="H16" i="9" l="1"/>
  <c r="E29" i="1" l="1"/>
  <c r="D29" i="1"/>
  <c r="F12" i="1"/>
  <c r="F13" i="1"/>
  <c r="F14" i="1"/>
  <c r="F15" i="1"/>
  <c r="F16" i="1"/>
  <c r="F17" i="1"/>
  <c r="F18" i="1"/>
  <c r="F19" i="1"/>
  <c r="F20" i="1"/>
  <c r="F21" i="1"/>
  <c r="F22" i="1"/>
  <c r="F23" i="1"/>
  <c r="F24" i="1"/>
  <c r="F25" i="1"/>
  <c r="F26" i="1"/>
  <c r="F27" i="1"/>
  <c r="F11" i="1"/>
  <c r="F29" i="1" l="1"/>
  <c r="F27" i="11" l="1"/>
  <c r="D27" i="11"/>
  <c r="E27" i="11"/>
  <c r="H17" i="9" l="1"/>
  <c r="H19" i="9" s="1"/>
  <c r="F18" i="11" l="1"/>
  <c r="F20" i="11" s="1"/>
  <c r="E39" i="11" l="1"/>
  <c r="E43" i="11"/>
  <c r="E47" i="11"/>
  <c r="E51" i="11"/>
  <c r="E55" i="11"/>
  <c r="E28" i="11"/>
  <c r="E40" i="11"/>
  <c r="E44" i="11"/>
  <c r="E48" i="11"/>
  <c r="E52" i="11"/>
  <c r="E38" i="11"/>
  <c r="D28" i="11"/>
  <c r="E41" i="11"/>
  <c r="E45" i="11"/>
  <c r="E49" i="11"/>
  <c r="E53" i="11"/>
  <c r="E42" i="11"/>
  <c r="E46" i="11"/>
  <c r="E50" i="11"/>
  <c r="E54" i="11"/>
  <c r="F28" i="11"/>
  <c r="D31" i="11" l="1"/>
  <c r="D35" i="11" s="1"/>
  <c r="D29" i="11"/>
  <c r="D33" i="11" s="1"/>
  <c r="D30" i="11"/>
  <c r="D34" i="11" s="1"/>
  <c r="E29" i="11"/>
  <c r="E33" i="11" s="1"/>
  <c r="E30" i="11"/>
  <c r="E34" i="11" s="1"/>
  <c r="E31" i="11"/>
  <c r="E35" i="11" s="1"/>
  <c r="F29" i="11"/>
  <c r="F33" i="11" s="1"/>
  <c r="F30" i="11"/>
  <c r="F34" i="11" s="1"/>
  <c r="F31" i="11"/>
  <c r="F35" i="11" s="1"/>
  <c r="E32" i="11" l="1"/>
  <c r="F32" i="11"/>
  <c r="D32" i="11"/>
</calcChain>
</file>

<file path=xl/sharedStrings.xml><?xml version="1.0" encoding="utf-8"?>
<sst xmlns="http://schemas.openxmlformats.org/spreadsheetml/2006/main" count="161" uniqueCount="135">
  <si>
    <t>Age</t>
  </si>
  <si>
    <t>Months</t>
  </si>
  <si>
    <t>Boys</t>
  </si>
  <si>
    <t>Girls</t>
  </si>
  <si>
    <t>18-30</t>
  </si>
  <si>
    <t>30-60</t>
  </si>
  <si>
    <t>60+</t>
  </si>
  <si>
    <t>1.70-1.99</t>
  </si>
  <si>
    <t>1.40-1.69</t>
  </si>
  <si>
    <t>2.00-2.40</t>
  </si>
  <si>
    <t xml:space="preserve"> </t>
  </si>
  <si>
    <t>PAL range</t>
  </si>
  <si>
    <t>ALL</t>
  </si>
  <si>
    <t>Average for children</t>
  </si>
  <si>
    <t>L I V I N G    W A G E</t>
  </si>
  <si>
    <t>MALE</t>
  </si>
  <si>
    <t>FEMALE</t>
  </si>
  <si>
    <t>Height when known (in meters)</t>
  </si>
  <si>
    <t>Sedentary</t>
  </si>
  <si>
    <t>Moderate</t>
  </si>
  <si>
    <t>Vigorous</t>
  </si>
  <si>
    <t>CALORIE REQUIREMENTS - ADULTS</t>
  </si>
  <si>
    <t>CALORIE REQUIREMENTS - FAMILY</t>
  </si>
  <si>
    <t xml:space="preserve">Note: This example assumes 1 adult with moderate physical activity and 1 adult with vigorus physical activity and 3 children with moderate physical activity. </t>
  </si>
  <si>
    <t>CALORIE REQUIREMENTS - INFANTS</t>
  </si>
  <si>
    <t>Average of Males &amp; Females:</t>
  </si>
  <si>
    <t>CALORIE REQUIREMENTS - CHILDREN</t>
  </si>
  <si>
    <t xml:space="preserve">Boys kilocalories required for moderate activity </t>
  </si>
  <si>
    <t xml:space="preserve">Girls kilocalories required for moderate activity </t>
  </si>
  <si>
    <t>We need to get the average, the average calories per person in the family. We have people with different adults, children. Different calories that they need and different levels of activity. Noramlly for children, we do only consider them moderte (going to school) (# of hcildren)</t>
  </si>
  <si>
    <t>Adults could change though. Always 2 adults (make data validation) this pulls off from the previous sheet and then ext one pulls off from the familyt &amp; infants sheet calories needed and take the average. We do add this 3.1 depends on how many childre.</t>
  </si>
  <si>
    <t>On average, this is a note pregnancy. The 3.1 is based on F11</t>
  </si>
  <si>
    <t xml:space="preserve">Number of children they have (3.1) * 3 quarters of a year, divide by 35 years and by number of family members. Pregnant women need.. What does that do for average calories for people in household. Not much. Not giving people extra money if they re pregnant. take into consideration. </t>
  </si>
  <si>
    <t>You will need to input your assumptions in C6,D6,  and C7 for your country.</t>
  </si>
  <si>
    <t>C10*Adults!F40+D10*Adults!G40+E10*Adults!H40</t>
  </si>
  <si>
    <t>Adults: Fill in the number of adults with each activity level</t>
  </si>
  <si>
    <t>Meals</t>
  </si>
  <si>
    <t>TOTAL</t>
  </si>
  <si>
    <t>Family Size</t>
  </si>
  <si>
    <t>Total calories for family per day</t>
  </si>
  <si>
    <t>TOTAL Proportion</t>
  </si>
  <si>
    <t>2. Physical Activity Level  (PAL) Values</t>
  </si>
  <si>
    <t>3. Calorie needs by age, sex and activity level</t>
  </si>
  <si>
    <t>Calories Requirements of Children Below Age 1 Year</t>
  </si>
  <si>
    <t>Adult Moderate Activity</t>
  </si>
  <si>
    <t>Adult Vigorous Activity</t>
  </si>
  <si>
    <t>1. Enter # of Adults and Children with Activity Levels</t>
  </si>
  <si>
    <t>Calories per person for Family</t>
  </si>
  <si>
    <t>Cost of model diet per person per day</t>
  </si>
  <si>
    <t>Cost of model diet per family per day</t>
  </si>
  <si>
    <t>BMR from Schonfield equations</t>
  </si>
  <si>
    <t>Proportion of calories in each meal</t>
  </si>
  <si>
    <t>Breakfast</t>
  </si>
  <si>
    <t>Lunch</t>
  </si>
  <si>
    <t>Dinner</t>
  </si>
  <si>
    <t>Value of Lunch for child age 0</t>
  </si>
  <si>
    <t>Value of Lunch for child age 1</t>
  </si>
  <si>
    <t>Value of Lunch for child age 3</t>
  </si>
  <si>
    <t>Value of Lunch for child age 4</t>
  </si>
  <si>
    <t>Value of Lunch for child age 5</t>
  </si>
  <si>
    <t>Value of Lunch for child age 6</t>
  </si>
  <si>
    <t>Value of Lunch for child age 7</t>
  </si>
  <si>
    <t>Value of Lunch for child age 8</t>
  </si>
  <si>
    <t>Value of Lunch for child age 9</t>
  </si>
  <si>
    <t>Value of Lunch for child age 10</t>
  </si>
  <si>
    <t>Value of Lunch for child age 11</t>
  </si>
  <si>
    <t>Value of Lunch for child age 12</t>
  </si>
  <si>
    <t>Value of Lunch for child age 13</t>
  </si>
  <si>
    <t>Value of Lunch for child age 14</t>
  </si>
  <si>
    <t>Value of Lunch for child age 15</t>
  </si>
  <si>
    <t>Value of Lunch for child age 16</t>
  </si>
  <si>
    <t>Value of Lunch for child age 17</t>
  </si>
  <si>
    <t>Value of Lunch for adult</t>
  </si>
  <si>
    <t>Value of Dinner for adult</t>
  </si>
  <si>
    <t>Value of Breakfast for adult</t>
  </si>
  <si>
    <t>Proportion of family calories for 1 adult (all meals)</t>
  </si>
  <si>
    <t>ENTER MODEL DIET COST</t>
  </si>
  <si>
    <r>
      <t xml:space="preserve">ENTER </t>
    </r>
    <r>
      <rPr>
        <b/>
        <sz val="11"/>
        <rFont val="Calibri"/>
        <family val="2"/>
        <scheme val="minor"/>
      </rPr>
      <t>MALE AND FEMALE HEIGHT</t>
    </r>
  </si>
  <si>
    <t>If only 1 is known, use male/female ratio = 1.08</t>
  </si>
  <si>
    <t>ENTER NUMBER OF ADULTS AND CHILDREN IN REFERENCE FAMILY BY ACTIVITY LEVEL</t>
  </si>
  <si>
    <t>1. Enter Height or Weight at assumed BMI</t>
  </si>
  <si>
    <t>2. BMI is assumed to be 21. Can be changed if required.</t>
  </si>
  <si>
    <r>
      <t xml:space="preserve">Enter the heights of the adult male and adult female population. If you know the heights of females only, assume males are eight percent taller. </t>
    </r>
    <r>
      <rPr>
        <b/>
        <sz val="11"/>
        <color theme="1"/>
        <rFont val="Calibri"/>
        <family val="2"/>
        <scheme val="minor"/>
      </rPr>
      <t>In cases where you don't know the height, you can input the weight for BMI of 21.</t>
    </r>
  </si>
  <si>
    <t>Adult</t>
  </si>
  <si>
    <t>Height squared (automatically filled in)</t>
  </si>
  <si>
    <t>* BMI=weight in kg/height in meters squared</t>
  </si>
  <si>
    <t>Weight at assumed BMI* (automatically filled in)</t>
  </si>
  <si>
    <t>SHADED CELLS SHOULD NOT BE WRITTEN IN AS THEY ARE USUALLY FORMULAS</t>
  </si>
  <si>
    <t>No input necessary</t>
  </si>
  <si>
    <t>ONLY INPUT NECESSARY IN THIS WORKSHEET IS ADULT MALE AND ADULT FEMALE HEIGHT</t>
  </si>
  <si>
    <t>No input necessary unless using alternative national values (see living wage manual)</t>
  </si>
  <si>
    <t>Mean PAL</t>
  </si>
  <si>
    <t>Calorie needs per day (BMR*PAL) - automatically filled in</t>
  </si>
  <si>
    <t>Adult Males</t>
  </si>
  <si>
    <t>Adult Females</t>
  </si>
  <si>
    <t>Average: Adult Males &amp; Females</t>
  </si>
  <si>
    <t>INSTRUCTIONS</t>
  </si>
  <si>
    <t>Fill in the number of children at each activity level</t>
  </si>
  <si>
    <t>THERE IS NO INPUT FOR THIS WORKSHEET</t>
  </si>
  <si>
    <t>Average for infants</t>
  </si>
  <si>
    <t>CALCULATED AUTOMATICALLY FROM WORKSHEET 2</t>
  </si>
  <si>
    <t>Total daily calories</t>
  </si>
  <si>
    <t>1. COST OF MODEL DIET PER FAMILY PER DAY</t>
  </si>
  <si>
    <t>THIS SHEET SHOULD BE COMPLETED AFTER SHEET 1 HAS BEEN COMPLETED</t>
  </si>
  <si>
    <t>INPUT THE NUMBER OF ADULTS AND CHILDREN AT EACH ACTIVITY LEVEL</t>
  </si>
  <si>
    <t>Total # of Family Members (automatically calculated)</t>
  </si>
  <si>
    <t>Calories Needed (automatically calculated)</t>
  </si>
  <si>
    <t>Extra calories needed for pregnancy (automatically calculate in column H)</t>
  </si>
  <si>
    <t>Calories per person (automatically calculated in column H)</t>
  </si>
  <si>
    <t>Total calories per person (automatically calculated in column H)</t>
  </si>
  <si>
    <t xml:space="preserve">Additional number of calories added for pregancy is calculated as required calories averaged over all family members and over number of years between ages 25 and 59.  </t>
  </si>
  <si>
    <t>THIS WORKSHEET IS FOR INFORMATION PURPOSES ONLY</t>
  </si>
  <si>
    <t>CHILDREN USUALLY ASSUMED TO HAVE MODERATE PHYSICAL ACTIVITY</t>
  </si>
  <si>
    <t xml:space="preserve">There must be 2 adults. </t>
  </si>
  <si>
    <t>Activity levels are usually assumed to be moderate.</t>
  </si>
  <si>
    <t>Activity level for nonmechanized agriculture usually assumed to be vigorous.</t>
  </si>
  <si>
    <t>PROPORTIONS CAN BE CHANGED</t>
  </si>
  <si>
    <t>These are typical assumptions</t>
  </si>
  <si>
    <t>THIS WORKSHEET ESTIMATES THE COST OF MEALS PREPARED AT HOME</t>
  </si>
  <si>
    <t>THIS WORKSHEET IS USED TO DETERMINE THE REPLACEMENT VALUE OF FREE MEALS</t>
  </si>
  <si>
    <t xml:space="preserve"> PROVIDED AT WORK AND SCHOOL</t>
  </si>
  <si>
    <t xml:space="preserve">CALCULATED AUTOMATICALLY </t>
  </si>
  <si>
    <t>SHOULD EQUAL 1.0</t>
  </si>
  <si>
    <t>Proportion of family calories for 1 adult (breakfast)</t>
  </si>
  <si>
    <t>Proportion of family calories for 1 adult (lunch)</t>
  </si>
  <si>
    <t>2. Value of Meals for Adults</t>
  </si>
  <si>
    <t>INPUT MODEL DIET COST</t>
  </si>
  <si>
    <t>No input necessary. ALL values automatically calculated.</t>
  </si>
  <si>
    <t>Adult Sedentary Activity</t>
  </si>
  <si>
    <t>Proportion of family calories for 1 adult (dinner)</t>
  </si>
  <si>
    <t xml:space="preserve">To estimate value of free school lunch, see living wage manual (taking into account </t>
  </si>
  <si>
    <t>length of school year, number of children in family, and ages/grades with free lunch)</t>
  </si>
  <si>
    <t>3. Value of Free Lunch for Children</t>
  </si>
  <si>
    <t>Value of Lunch for child age 2</t>
  </si>
  <si>
    <t>Average for boys &amp; girls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</si>
</sst>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000"/>
  </numFmts>
  <fonts count="37"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8.5"/>
      <color theme="1"/>
      <name val="Arial"/>
      <family val="2"/>
    </font>
    <font>
      <sz val="26"/>
      <color theme="1" tint="0.34998626667073579"/>
      <name val="Arial"/>
      <family val="2"/>
    </font>
    <font>
      <sz val="9"/>
      <color theme="1"/>
      <name val="Arial"/>
      <family val="2"/>
    </font>
    <font>
      <b/>
      <sz val="9"/>
      <color theme="1"/>
      <name val="Arial"/>
      <family val="2"/>
    </font>
    <font>
      <sz val="8"/>
      <color theme="1"/>
      <name val="Arial"/>
      <family val="2"/>
    </font>
    <font>
      <sz val="12"/>
      <name val="Arial"/>
      <family val="2"/>
    </font>
    <font>
      <sz val="8.5"/>
      <color theme="1"/>
      <name val="Calibri"/>
      <family val="2"/>
      <scheme val="minor"/>
    </font>
    <font>
      <sz val="8.0500000000000007"/>
      <color theme="1"/>
      <name val="Arial"/>
      <family val="2"/>
    </font>
    <font>
      <b/>
      <sz val="8.0500000000000007"/>
      <color theme="1"/>
      <name val="Arial"/>
      <family val="2"/>
    </font>
    <font>
      <sz val="9"/>
      <color theme="2"/>
      <name val="Arial"/>
      <family val="2"/>
    </font>
    <font>
      <sz val="11"/>
      <color theme="0"/>
      <name val="Calibri"/>
      <family val="2"/>
      <scheme val="minor"/>
    </font>
    <font>
      <sz val="8.5"/>
      <color theme="0"/>
      <name val="Arial"/>
      <family val="2"/>
    </font>
    <font>
      <sz val="12"/>
      <color theme="0"/>
      <name val="Arial"/>
      <family val="2"/>
    </font>
    <font>
      <b/>
      <sz val="11"/>
      <color theme="1"/>
      <name val="Arial"/>
      <family val="2"/>
    </font>
    <font>
      <sz val="10"/>
      <color theme="1"/>
      <name val="Calibri"/>
      <family val="2"/>
      <scheme val="minor"/>
    </font>
    <font>
      <b/>
      <sz val="10"/>
      <color theme="1"/>
      <name val="Calibri"/>
      <family val="2"/>
      <scheme val="minor"/>
    </font>
    <font>
      <sz val="12"/>
      <name val="Calibri"/>
      <family val="2"/>
      <scheme val="minor"/>
    </font>
    <font>
      <sz val="9"/>
      <color theme="1"/>
      <name val="Calibri"/>
      <family val="2"/>
      <scheme val="minor"/>
    </font>
    <font>
      <b/>
      <sz val="9"/>
      <color theme="1"/>
      <name val="Calibri"/>
      <family val="2"/>
      <scheme val="minor"/>
    </font>
    <font>
      <b/>
      <sz val="9.5"/>
      <color theme="1"/>
      <name val="Calibri"/>
      <family val="2"/>
      <scheme val="minor"/>
    </font>
    <font>
      <sz val="11"/>
      <name val="Calibri"/>
      <family val="2"/>
      <scheme val="minor"/>
    </font>
    <font>
      <i/>
      <sz val="9"/>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2"/>
      <color theme="1"/>
      <name val="Calibri"/>
      <family val="2"/>
      <scheme val="minor"/>
    </font>
    <font>
      <sz val="12"/>
      <color theme="1"/>
      <name val="Arial"/>
      <family val="2"/>
    </font>
    <font>
      <sz val="14"/>
      <color theme="1"/>
      <name val="Calibri"/>
      <family val="2"/>
      <scheme val="minor"/>
    </font>
    <font>
      <sz val="14"/>
      <name val="Calibri"/>
      <family val="2"/>
      <scheme val="minor"/>
    </font>
    <font>
      <sz val="9"/>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39997558519241921"/>
        <bgColor indexed="64"/>
      </patternFill>
    </fill>
  </fills>
  <borders count="34">
    <border>
      <left/>
      <right/>
      <top/>
      <bottom/>
      <diagonal/>
    </border>
    <border>
      <left/>
      <right/>
      <top/>
      <bottom style="medium">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hair">
        <color auto="1"/>
      </top>
      <bottom style="hair">
        <color auto="1"/>
      </bottom>
      <diagonal/>
    </border>
    <border>
      <left style="medium">
        <color auto="1"/>
      </left>
      <right style="medium">
        <color auto="1"/>
      </right>
      <top/>
      <bottom style="medium">
        <color auto="1"/>
      </bottom>
      <diagonal/>
    </border>
    <border diagonalUp="1" diagonalDown="1">
      <left/>
      <right style="hair">
        <color auto="1"/>
      </right>
      <top/>
      <bottom style="hair">
        <color auto="1"/>
      </bottom>
      <diagonal style="hair">
        <color auto="1"/>
      </diagonal>
    </border>
    <border>
      <left/>
      <right/>
      <top style="medium">
        <color auto="1"/>
      </top>
      <bottom/>
      <diagonal/>
    </border>
    <border>
      <left style="hair">
        <color auto="1"/>
      </left>
      <right/>
      <top style="medium">
        <color auto="1"/>
      </top>
      <bottom style="hair">
        <color auto="1"/>
      </bottom>
      <diagonal/>
    </border>
    <border>
      <left style="hair">
        <color auto="1"/>
      </left>
      <right style="hair">
        <color auto="1"/>
      </right>
      <top/>
      <bottom/>
      <diagonal/>
    </border>
    <border>
      <left style="hair">
        <color auto="1"/>
      </left>
      <right/>
      <top/>
      <bottom/>
      <diagonal/>
    </border>
    <border>
      <left style="thin">
        <color auto="1"/>
      </left>
      <right style="thin">
        <color auto="1"/>
      </right>
      <top/>
      <bottom style="thin">
        <color auto="1"/>
      </bottom>
      <diagonal/>
    </border>
    <border>
      <left style="hair">
        <color auto="1"/>
      </left>
      <right style="hair">
        <color auto="1"/>
      </right>
      <top style="thin">
        <color auto="1"/>
      </top>
      <bottom style="hair">
        <color auto="1"/>
      </bottom>
      <diagonal/>
    </border>
    <border>
      <left/>
      <right/>
      <top style="thin">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diagonalUp="1" diagonalDown="1">
      <left/>
      <right/>
      <top/>
      <bottom style="hair">
        <color auto="1"/>
      </bottom>
      <diagonal style="hair">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bottom style="thin">
        <color auto="1"/>
      </bottom>
      <diagonal/>
    </border>
    <border>
      <left/>
      <right style="hair">
        <color auto="1"/>
      </right>
      <top/>
      <bottom style="thin">
        <color auto="1"/>
      </bottom>
      <diagonal/>
    </border>
  </borders>
  <cellStyleXfs count="2">
    <xf numFmtId="0" fontId="0" fillId="0" borderId="0"/>
    <xf numFmtId="43" fontId="1" fillId="0" borderId="0" applyFont="0" applyFill="0" applyBorder="0" applyAlignment="0" applyProtection="0"/>
  </cellStyleXfs>
  <cellXfs count="275">
    <xf numFmtId="0" fontId="0" fillId="0" borderId="0" xfId="0"/>
    <xf numFmtId="0" fontId="0" fillId="0" borderId="0" xfId="0" applyAlignment="1">
      <alignment wrapText="1"/>
    </xf>
    <xf numFmtId="0" fontId="3" fillId="0" borderId="0" xfId="0" applyFont="1"/>
    <xf numFmtId="0" fontId="4" fillId="0" borderId="0" xfId="0" applyFont="1"/>
    <xf numFmtId="0" fontId="4" fillId="0" borderId="0" xfId="0" applyFont="1" applyAlignment="1">
      <alignment wrapText="1"/>
    </xf>
    <xf numFmtId="164" fontId="4" fillId="0" borderId="0" xfId="0" applyNumberFormat="1" applyFont="1"/>
    <xf numFmtId="0" fontId="7" fillId="0" borderId="0" xfId="0" applyFont="1"/>
    <xf numFmtId="0" fontId="7" fillId="0" borderId="0" xfId="0" applyFont="1" applyAlignment="1">
      <alignment horizontal="center" wrapText="1"/>
    </xf>
    <xf numFmtId="0" fontId="0" fillId="0" borderId="0" xfId="0" applyFill="1"/>
    <xf numFmtId="0" fontId="0" fillId="12" borderId="0" xfId="0" applyFill="1"/>
    <xf numFmtId="0" fontId="0" fillId="12" borderId="0" xfId="0" applyFill="1" applyAlignment="1">
      <alignment wrapText="1"/>
    </xf>
    <xf numFmtId="0" fontId="0" fillId="0" borderId="0" xfId="0" applyFill="1" applyAlignment="1">
      <alignment wrapText="1"/>
    </xf>
    <xf numFmtId="0" fontId="12" fillId="0" borderId="0" xfId="0" applyFont="1" applyAlignment="1">
      <alignment horizontal="left"/>
    </xf>
    <xf numFmtId="0" fontId="13" fillId="0" borderId="0" xfId="0" applyFont="1" applyAlignment="1">
      <alignment horizontal="left"/>
    </xf>
    <xf numFmtId="0" fontId="4" fillId="0" borderId="0" xfId="0" applyFont="1" applyAlignment="1"/>
    <xf numFmtId="0" fontId="18" fillId="0" borderId="0" xfId="0" applyFont="1"/>
    <xf numFmtId="0" fontId="4" fillId="0" borderId="0" xfId="0" applyFont="1" applyAlignment="1">
      <alignment horizontal="left"/>
    </xf>
    <xf numFmtId="0" fontId="0" fillId="0" borderId="0" xfId="0" applyFont="1"/>
    <xf numFmtId="0" fontId="0" fillId="12" borderId="0" xfId="0" applyFill="1" applyAlignment="1">
      <alignment horizontal="center" vertical="center"/>
    </xf>
    <xf numFmtId="0" fontId="0" fillId="0" borderId="0" xfId="0" applyFill="1" applyAlignment="1">
      <alignment horizontal="center" vertical="center"/>
    </xf>
    <xf numFmtId="0" fontId="0" fillId="9" borderId="0" xfId="0" applyFill="1" applyProtection="1">
      <protection locked="0"/>
    </xf>
    <xf numFmtId="0" fontId="0" fillId="0" borderId="0" xfId="0" applyProtection="1">
      <protection locked="0"/>
    </xf>
    <xf numFmtId="0" fontId="27" fillId="0" borderId="0" xfId="0" applyFont="1" applyProtection="1">
      <protection locked="0"/>
    </xf>
    <xf numFmtId="0" fontId="2" fillId="0" borderId="0" xfId="0" applyFont="1" applyProtection="1">
      <protection locked="0"/>
    </xf>
    <xf numFmtId="0" fontId="20" fillId="0" borderId="3" xfId="0" applyFont="1" applyFill="1" applyBorder="1" applyAlignment="1" applyProtection="1">
      <alignment horizontal="center"/>
      <protection locked="0"/>
    </xf>
    <xf numFmtId="0" fontId="19" fillId="0" borderId="0" xfId="0" applyFont="1" applyProtection="1"/>
    <xf numFmtId="0" fontId="20" fillId="0" borderId="0" xfId="0" applyFont="1" applyFill="1" applyProtection="1"/>
    <xf numFmtId="0" fontId="19" fillId="0" borderId="0" xfId="0" applyFont="1" applyFill="1" applyProtection="1"/>
    <xf numFmtId="0" fontId="0" fillId="0" borderId="0" xfId="0" applyFont="1" applyProtection="1"/>
    <xf numFmtId="0" fontId="0" fillId="0" borderId="0" xfId="0" applyProtection="1"/>
    <xf numFmtId="0" fontId="20" fillId="0" borderId="0" xfId="0" applyFont="1" applyAlignment="1" applyProtection="1"/>
    <xf numFmtId="0" fontId="11" fillId="0" borderId="0" xfId="0" applyFont="1" applyAlignment="1" applyProtection="1">
      <alignment horizontal="left" vertical="center"/>
    </xf>
    <xf numFmtId="0" fontId="20" fillId="0" borderId="0" xfId="0" applyFont="1" applyProtection="1"/>
    <xf numFmtId="164" fontId="19" fillId="0" borderId="0" xfId="0" applyNumberFormat="1" applyFont="1" applyProtection="1"/>
    <xf numFmtId="0" fontId="11" fillId="0" borderId="0" xfId="0" applyFont="1" applyAlignment="1" applyProtection="1">
      <alignment vertical="center" wrapText="1"/>
    </xf>
    <xf numFmtId="0" fontId="24" fillId="4" borderId="0" xfId="0" applyFont="1" applyFill="1" applyAlignment="1" applyProtection="1"/>
    <xf numFmtId="0" fontId="24" fillId="0" borderId="0" xfId="0" applyFont="1" applyFill="1" applyAlignment="1" applyProtection="1"/>
    <xf numFmtId="0" fontId="19" fillId="0" borderId="11" xfId="0" applyFont="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0" fillId="9" borderId="0" xfId="0" applyFill="1" applyProtection="1"/>
    <xf numFmtId="0" fontId="6" fillId="10" borderId="0" xfId="0" applyFont="1" applyFill="1" applyAlignment="1" applyProtection="1">
      <alignment vertical="center"/>
    </xf>
    <xf numFmtId="0" fontId="6" fillId="1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10" fillId="10" borderId="0" xfId="0" applyFont="1" applyFill="1" applyAlignment="1" applyProtection="1">
      <alignment vertical="center"/>
    </xf>
    <xf numFmtId="0" fontId="10" fillId="1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0" fillId="7" borderId="0" xfId="0" applyFill="1" applyProtection="1"/>
    <xf numFmtId="0" fontId="0" fillId="0" borderId="0" xfId="0" applyFill="1" applyProtection="1"/>
    <xf numFmtId="0" fontId="19" fillId="0" borderId="0" xfId="0" applyFont="1" applyAlignment="1" applyProtection="1">
      <alignment horizontal="center" vertical="center"/>
    </xf>
    <xf numFmtId="0" fontId="19" fillId="2" borderId="7" xfId="0" applyFont="1" applyFill="1" applyBorder="1" applyAlignment="1" applyProtection="1">
      <alignment horizontal="center" vertical="center"/>
    </xf>
    <xf numFmtId="1" fontId="19" fillId="2" borderId="2" xfId="0" applyNumberFormat="1" applyFont="1" applyFill="1" applyBorder="1" applyAlignment="1" applyProtection="1">
      <alignment horizontal="center" vertical="center"/>
    </xf>
    <xf numFmtId="0" fontId="19" fillId="0" borderId="14" xfId="0" applyFont="1" applyBorder="1" applyAlignment="1" applyProtection="1">
      <alignment horizontal="center" vertical="center"/>
    </xf>
    <xf numFmtId="0" fontId="19" fillId="2" borderId="2" xfId="0" applyFont="1" applyFill="1" applyBorder="1" applyAlignment="1" applyProtection="1">
      <alignment horizontal="center" vertical="center"/>
    </xf>
    <xf numFmtId="1" fontId="28" fillId="2" borderId="2" xfId="0" applyNumberFormat="1" applyFont="1" applyFill="1" applyBorder="1" applyAlignment="1" applyProtection="1">
      <alignment horizontal="center" vertical="center"/>
    </xf>
    <xf numFmtId="1" fontId="0" fillId="0" borderId="0" xfId="0" applyNumberFormat="1" applyProtection="1"/>
    <xf numFmtId="1" fontId="0" fillId="0" borderId="0" xfId="0" applyNumberFormat="1" applyFill="1" applyProtection="1"/>
    <xf numFmtId="0" fontId="19" fillId="0" borderId="0" xfId="0" applyFont="1" applyFill="1" applyBorder="1" applyProtection="1"/>
    <xf numFmtId="0" fontId="0" fillId="0" borderId="0" xfId="0" applyFill="1" applyBorder="1" applyProtection="1"/>
    <xf numFmtId="0" fontId="8" fillId="0" borderId="0" xfId="0" applyFont="1" applyFill="1" applyBorder="1" applyAlignment="1" applyProtection="1">
      <alignment horizontal="center" vertical="center" wrapText="1"/>
    </xf>
    <xf numFmtId="0" fontId="4" fillId="0" borderId="0" xfId="0" applyFont="1" applyFill="1" applyBorder="1" applyProtection="1"/>
    <xf numFmtId="0" fontId="4" fillId="0" borderId="0" xfId="0" applyFont="1" applyProtection="1"/>
    <xf numFmtId="0" fontId="4" fillId="0" borderId="0" xfId="0" applyFont="1" applyFill="1" applyProtection="1"/>
    <xf numFmtId="0" fontId="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1" fillId="0" borderId="0" xfId="0" applyFont="1" applyFill="1" applyBorder="1" applyProtection="1"/>
    <xf numFmtId="0" fontId="4" fillId="0" borderId="0" xfId="0" applyFont="1" applyFill="1" applyBorder="1" applyAlignment="1" applyProtection="1">
      <alignment wrapText="1"/>
    </xf>
    <xf numFmtId="0" fontId="4" fillId="0" borderId="0" xfId="0" applyFont="1" applyAlignment="1" applyProtection="1">
      <alignment wrapText="1"/>
    </xf>
    <xf numFmtId="0" fontId="4" fillId="0" borderId="0" xfId="0" applyFont="1" applyFill="1" applyAlignment="1" applyProtection="1">
      <alignment wrapText="1"/>
    </xf>
    <xf numFmtId="0" fontId="0" fillId="0" borderId="0" xfId="0" applyAlignment="1" applyProtection="1">
      <alignment horizontal="center"/>
    </xf>
    <xf numFmtId="0" fontId="7" fillId="0" borderId="0" xfId="0" applyFont="1" applyFill="1" applyBorder="1" applyAlignment="1" applyProtection="1">
      <alignment horizontal="center" vertical="center"/>
    </xf>
    <xf numFmtId="164"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wrapText="1"/>
    </xf>
    <xf numFmtId="0" fontId="7" fillId="0" borderId="0" xfId="0" applyFont="1" applyAlignment="1" applyProtection="1">
      <alignment horizontal="center" wrapText="1"/>
    </xf>
    <xf numFmtId="0" fontId="7" fillId="0" borderId="0" xfId="0" applyFont="1" applyFill="1" applyAlignment="1" applyProtection="1">
      <alignment horizontal="left" wrapText="1"/>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Protection="1"/>
    <xf numFmtId="0" fontId="7" fillId="0" borderId="0" xfId="0" applyFont="1" applyFill="1" applyProtection="1"/>
    <xf numFmtId="0" fontId="11" fillId="0" borderId="0" xfId="0" applyFont="1" applyProtection="1"/>
    <xf numFmtId="0" fontId="8" fillId="0" borderId="0" xfId="0" applyFont="1" applyFill="1" applyBorder="1" applyAlignment="1" applyProtection="1">
      <alignment wrapText="1"/>
    </xf>
    <xf numFmtId="0" fontId="7" fillId="0" borderId="0" xfId="0" applyFont="1" applyFill="1" applyBorder="1" applyAlignment="1" applyProtection="1">
      <alignment wrapText="1"/>
    </xf>
    <xf numFmtId="1" fontId="7" fillId="0" borderId="0" xfId="0" applyNumberFormat="1" applyFont="1" applyFill="1" applyBorder="1" applyAlignment="1" applyProtection="1">
      <alignment horizontal="center"/>
    </xf>
    <xf numFmtId="1" fontId="8" fillId="0" borderId="0" xfId="0" applyNumberFormat="1" applyFont="1" applyFill="1" applyBorder="1" applyAlignment="1" applyProtection="1">
      <alignment horizontal="center"/>
    </xf>
    <xf numFmtId="0" fontId="15" fillId="0" borderId="0" xfId="0" applyFont="1" applyProtection="1"/>
    <xf numFmtId="0" fontId="16" fillId="0" borderId="0" xfId="0" applyFont="1" applyAlignment="1" applyProtection="1">
      <alignment horizontal="center" wrapText="1"/>
    </xf>
    <xf numFmtId="0" fontId="16" fillId="0" borderId="0" xfId="0" applyFont="1" applyAlignment="1" applyProtection="1">
      <alignment horizontal="left"/>
    </xf>
    <xf numFmtId="0" fontId="16" fillId="0" borderId="0" xfId="0" applyFont="1" applyAlignment="1" applyProtection="1">
      <alignment horizontal="center"/>
    </xf>
    <xf numFmtId="0" fontId="17" fillId="1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15" fillId="0" borderId="0" xfId="0" applyFont="1" applyFill="1" applyProtection="1"/>
    <xf numFmtId="0" fontId="0" fillId="13" borderId="0" xfId="0" applyFill="1" applyProtection="1"/>
    <xf numFmtId="0" fontId="22" fillId="0" borderId="0" xfId="0" applyFont="1" applyProtection="1"/>
    <xf numFmtId="165" fontId="22" fillId="0" borderId="0" xfId="1" applyNumberFormat="1" applyFont="1" applyBorder="1" applyAlignment="1" applyProtection="1">
      <alignment horizontal="left" vertical="center"/>
    </xf>
    <xf numFmtId="0" fontId="22" fillId="0" borderId="0" xfId="0" applyFont="1" applyAlignment="1" applyProtection="1">
      <alignment wrapText="1"/>
    </xf>
    <xf numFmtId="165" fontId="22" fillId="0" borderId="0" xfId="1" applyNumberFormat="1" applyFont="1" applyProtection="1"/>
    <xf numFmtId="0" fontId="25" fillId="0" borderId="0" xfId="0" applyFont="1" applyProtection="1"/>
    <xf numFmtId="0" fontId="8" fillId="0" borderId="0" xfId="0" applyFont="1" applyProtection="1"/>
    <xf numFmtId="0" fontId="14" fillId="0" borderId="0" xfId="0" applyFont="1" applyAlignment="1" applyProtection="1">
      <alignment wrapText="1"/>
    </xf>
    <xf numFmtId="0" fontId="7" fillId="0" borderId="0" xfId="0" applyFont="1" applyAlignment="1" applyProtection="1">
      <alignment wrapText="1"/>
    </xf>
    <xf numFmtId="0" fontId="14" fillId="0" borderId="0" xfId="0" applyFont="1" applyProtection="1"/>
    <xf numFmtId="165" fontId="7" fillId="0" borderId="0" xfId="1" applyNumberFormat="1" applyFont="1" applyProtection="1"/>
    <xf numFmtId="0" fontId="19" fillId="8" borderId="12" xfId="0" applyFont="1" applyFill="1" applyBorder="1" applyAlignment="1" applyProtection="1">
      <alignment horizontal="center"/>
    </xf>
    <xf numFmtId="0" fontId="23" fillId="0" borderId="0" xfId="0" applyFont="1" applyFill="1" applyBorder="1" applyAlignment="1" applyProtection="1">
      <alignment horizontal="center" vertical="center" wrapText="1"/>
    </xf>
    <xf numFmtId="0" fontId="29" fillId="0" borderId="0" xfId="0" applyFont="1" applyBorder="1" applyAlignment="1" applyProtection="1">
      <alignment horizontal="left" vertical="center" wrapText="1"/>
    </xf>
    <xf numFmtId="0" fontId="29" fillId="0" borderId="0" xfId="0" applyFont="1" applyAlignment="1">
      <alignment vertical="center"/>
    </xf>
    <xf numFmtId="0" fontId="30" fillId="0" borderId="0" xfId="0" applyFont="1" applyProtection="1"/>
    <xf numFmtId="0" fontId="29" fillId="0" borderId="0" xfId="0" applyFont="1" applyProtection="1"/>
    <xf numFmtId="0" fontId="27" fillId="0" borderId="0" xfId="0" applyFont="1" applyProtection="1"/>
    <xf numFmtId="0" fontId="21" fillId="10" borderId="0" xfId="0" applyFont="1" applyFill="1" applyAlignment="1">
      <alignment horizontal="center" vertical="center"/>
    </xf>
    <xf numFmtId="0" fontId="29" fillId="4" borderId="0" xfId="0" applyFont="1" applyFill="1" applyAlignment="1" applyProtection="1"/>
    <xf numFmtId="0" fontId="28" fillId="4" borderId="0" xfId="0" applyFont="1" applyFill="1" applyAlignment="1" applyProtection="1"/>
    <xf numFmtId="0" fontId="32" fillId="9" borderId="0" xfId="0" applyFont="1" applyFill="1" applyProtection="1">
      <protection locked="0"/>
    </xf>
    <xf numFmtId="0" fontId="28" fillId="4" borderId="0" xfId="0" applyFont="1" applyFill="1" applyProtection="1"/>
    <xf numFmtId="0" fontId="32" fillId="4" borderId="0" xfId="0" applyFont="1" applyFill="1" applyProtection="1"/>
    <xf numFmtId="0" fontId="32" fillId="0" borderId="0" xfId="0" applyFont="1" applyProtection="1"/>
    <xf numFmtId="0" fontId="33" fillId="0" borderId="0" xfId="0" applyFont="1" applyProtection="1">
      <protection locked="0"/>
    </xf>
    <xf numFmtId="0" fontId="32" fillId="0" borderId="0" xfId="0" applyFont="1" applyProtection="1">
      <protection locked="0"/>
    </xf>
    <xf numFmtId="0" fontId="0" fillId="0" borderId="0" xfId="0" applyFont="1" applyAlignment="1" applyProtection="1">
      <alignment horizontal="left" vertical="center"/>
    </xf>
    <xf numFmtId="0" fontId="0" fillId="10" borderId="0" xfId="0" applyFont="1" applyFill="1" applyProtection="1"/>
    <xf numFmtId="0" fontId="22" fillId="10" borderId="0" xfId="0" applyFont="1" applyFill="1" applyBorder="1" applyAlignment="1" applyProtection="1">
      <alignment wrapText="1"/>
    </xf>
    <xf numFmtId="0" fontId="28" fillId="10" borderId="0" xfId="0" applyFont="1" applyFill="1" applyBorder="1" applyAlignment="1" applyProtection="1">
      <alignment horizontal="center"/>
    </xf>
    <xf numFmtId="0" fontId="0" fillId="9" borderId="0" xfId="0" applyFont="1" applyFill="1" applyProtection="1">
      <protection locked="0"/>
    </xf>
    <xf numFmtId="0" fontId="0" fillId="0" borderId="0" xfId="0" applyFont="1" applyProtection="1">
      <protection locked="0"/>
    </xf>
    <xf numFmtId="0" fontId="28" fillId="0" borderId="0" xfId="0" applyFont="1" applyFill="1" applyAlignment="1" applyProtection="1"/>
    <xf numFmtId="0" fontId="0" fillId="11" borderId="0" xfId="0"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32" fillId="8" borderId="2" xfId="0" applyFont="1" applyFill="1" applyBorder="1" applyAlignment="1" applyProtection="1">
      <alignment horizontal="center"/>
    </xf>
    <xf numFmtId="0" fontId="21" fillId="8" borderId="2" xfId="0" applyFont="1" applyFill="1" applyBorder="1" applyAlignment="1" applyProtection="1">
      <alignment horizontal="center"/>
      <protection locked="0"/>
    </xf>
    <xf numFmtId="0" fontId="32" fillId="0" borderId="0" xfId="0" applyFont="1" applyFill="1" applyProtection="1"/>
    <xf numFmtId="0" fontId="32" fillId="3" borderId="0" xfId="0" applyFont="1" applyFill="1" applyProtection="1"/>
    <xf numFmtId="1" fontId="32" fillId="8" borderId="2" xfId="0" applyNumberFormat="1" applyFont="1" applyFill="1" applyBorder="1" applyAlignment="1" applyProtection="1">
      <alignment horizontal="center"/>
    </xf>
    <xf numFmtId="0" fontId="32" fillId="5" borderId="0" xfId="0" applyFont="1" applyFill="1" applyAlignment="1" applyProtection="1">
      <alignment horizontal="center"/>
    </xf>
    <xf numFmtId="1" fontId="32" fillId="5" borderId="0" xfId="0" applyNumberFormat="1" applyFont="1" applyFill="1" applyAlignment="1" applyProtection="1">
      <alignment horizontal="center"/>
    </xf>
    <xf numFmtId="0" fontId="32" fillId="7" borderId="0" xfId="0" applyFont="1" applyFill="1" applyAlignment="1" applyProtection="1">
      <alignment horizontal="center"/>
    </xf>
    <xf numFmtId="1" fontId="32" fillId="7" borderId="0" xfId="0" applyNumberFormat="1" applyFont="1" applyFill="1" applyAlignment="1" applyProtection="1">
      <alignment horizontal="center"/>
    </xf>
    <xf numFmtId="0" fontId="19" fillId="0" borderId="0" xfId="0" applyFont="1" applyAlignment="1" applyProtection="1">
      <alignment horizontal="center" wrapText="1"/>
    </xf>
    <xf numFmtId="0" fontId="30" fillId="10" borderId="0" xfId="0" applyFont="1" applyFill="1" applyAlignment="1" applyProtection="1">
      <alignment horizontal="center" vertical="center"/>
    </xf>
    <xf numFmtId="0" fontId="30" fillId="10" borderId="0" xfId="0" applyFont="1" applyFill="1" applyAlignment="1" applyProtection="1">
      <alignment horizontal="left" vertical="center"/>
    </xf>
    <xf numFmtId="0" fontId="0" fillId="10" borderId="0" xfId="0" applyFont="1" applyFill="1" applyAlignment="1" applyProtection="1">
      <alignment vertical="center"/>
      <protection locked="0"/>
    </xf>
    <xf numFmtId="0" fontId="32" fillId="9" borderId="0" xfId="0" applyFont="1" applyFill="1" applyAlignment="1" applyProtection="1">
      <alignment vertical="center"/>
      <protection locked="0"/>
    </xf>
    <xf numFmtId="0" fontId="28" fillId="4" borderId="0" xfId="0" applyFont="1" applyFill="1" applyAlignment="1" applyProtection="1">
      <alignment vertical="center"/>
    </xf>
    <xf numFmtId="0" fontId="28" fillId="0" borderId="0" xfId="0" applyFont="1" applyFill="1" applyAlignment="1" applyProtection="1">
      <alignment vertical="center"/>
    </xf>
    <xf numFmtId="0" fontId="33" fillId="0" borderId="0" xfId="0" applyFont="1" applyAlignment="1" applyProtection="1">
      <alignment vertical="center"/>
      <protection locked="0"/>
    </xf>
    <xf numFmtId="0" fontId="32" fillId="0" borderId="0" xfId="0" applyFont="1" applyAlignment="1" applyProtection="1">
      <alignment vertical="center"/>
      <protection locked="0"/>
    </xf>
    <xf numFmtId="0" fontId="28" fillId="16" borderId="0" xfId="0" applyFont="1" applyFill="1" applyAlignment="1" applyProtection="1">
      <alignment vertical="center"/>
    </xf>
    <xf numFmtId="0" fontId="32" fillId="16" borderId="0" xfId="0" applyFont="1" applyFill="1" applyAlignment="1" applyProtection="1">
      <alignment vertical="center"/>
    </xf>
    <xf numFmtId="0" fontId="32" fillId="16" borderId="0" xfId="0" applyFont="1" applyFill="1" applyAlignment="1" applyProtection="1">
      <alignment vertical="center" wrapText="1"/>
    </xf>
    <xf numFmtId="0" fontId="32" fillId="16" borderId="22" xfId="0" applyFont="1" applyFill="1" applyBorder="1" applyAlignment="1" applyProtection="1">
      <alignment vertical="center" wrapText="1"/>
    </xf>
    <xf numFmtId="0" fontId="28" fillId="0" borderId="3" xfId="0" applyFont="1" applyBorder="1" applyAlignment="1" applyProtection="1">
      <alignment horizontal="center" vertical="center"/>
    </xf>
    <xf numFmtId="0" fontId="28" fillId="0" borderId="0" xfId="0" applyFont="1" applyAlignment="1" applyProtection="1">
      <alignment vertical="center"/>
    </xf>
    <xf numFmtId="0" fontId="32" fillId="0" borderId="0" xfId="0" applyFont="1" applyAlignment="1" applyProtection="1">
      <alignment vertical="center"/>
    </xf>
    <xf numFmtId="0" fontId="0" fillId="0" borderId="0" xfId="0" applyFont="1" applyAlignment="1" applyProtection="1">
      <alignment horizontal="left"/>
    </xf>
    <xf numFmtId="0" fontId="0" fillId="10" borderId="0" xfId="0" applyFont="1" applyFill="1" applyAlignment="1" applyProtection="1">
      <alignment horizontal="left" vertical="center"/>
    </xf>
    <xf numFmtId="0" fontId="0" fillId="10" borderId="0" xfId="0" applyFont="1" applyFill="1" applyAlignment="1" applyProtection="1">
      <alignment wrapText="1"/>
    </xf>
    <xf numFmtId="0" fontId="28" fillId="6" borderId="0" xfId="0" applyFont="1" applyFill="1" applyAlignment="1" applyProtection="1">
      <alignment horizontal="left" vertical="center"/>
    </xf>
    <xf numFmtId="0" fontId="28" fillId="6" borderId="0" xfId="0" applyFont="1" applyFill="1" applyAlignment="1" applyProtection="1">
      <alignment horizontal="center" vertical="center" wrapText="1"/>
    </xf>
    <xf numFmtId="0" fontId="28" fillId="8" borderId="6" xfId="0" applyFont="1" applyFill="1" applyBorder="1" applyProtection="1"/>
    <xf numFmtId="0" fontId="28" fillId="6" borderId="0" xfId="0" applyFont="1" applyFill="1" applyAlignment="1" applyProtection="1">
      <alignment horizontal="center"/>
    </xf>
    <xf numFmtId="0" fontId="28" fillId="6" borderId="0" xfId="0" applyFont="1" applyFill="1" applyBorder="1" applyAlignment="1" applyProtection="1">
      <alignment horizontal="center"/>
    </xf>
    <xf numFmtId="0" fontId="28" fillId="8" borderId="2" xfId="0" applyFont="1" applyFill="1" applyBorder="1" applyAlignment="1" applyProtection="1">
      <alignment horizontal="center"/>
    </xf>
    <xf numFmtId="0" fontId="28" fillId="7" borderId="1" xfId="0" applyFont="1" applyFill="1" applyBorder="1" applyAlignment="1" applyProtection="1">
      <alignment vertical="center"/>
    </xf>
    <xf numFmtId="0" fontId="32" fillId="0" borderId="0" xfId="0" applyFont="1" applyAlignment="1" applyProtection="1">
      <protection locked="0"/>
    </xf>
    <xf numFmtId="0" fontId="28" fillId="7" borderId="0" xfId="0" applyFont="1" applyFill="1" applyAlignment="1" applyProtection="1">
      <alignment horizontal="left"/>
    </xf>
    <xf numFmtId="0" fontId="28" fillId="5" borderId="0" xfId="0" applyFont="1" applyFill="1" applyAlignment="1" applyProtection="1">
      <alignment horizontal="left"/>
    </xf>
    <xf numFmtId="0" fontId="28" fillId="3" borderId="0" xfId="0" applyFont="1" applyFill="1" applyAlignment="1" applyProtection="1">
      <alignment horizontal="left"/>
    </xf>
    <xf numFmtId="0" fontId="28" fillId="6" borderId="0" xfId="0" applyFont="1" applyFill="1" applyAlignment="1" applyProtection="1">
      <alignment horizontal="center" vertical="center"/>
    </xf>
    <xf numFmtId="0" fontId="32" fillId="0" borderId="0" xfId="0" applyFont="1" applyAlignment="1" applyProtection="1">
      <alignment horizontal="left" vertical="center"/>
    </xf>
    <xf numFmtId="1" fontId="28" fillId="6" borderId="0" xfId="0" applyNumberFormat="1" applyFont="1" applyFill="1" applyAlignment="1" applyProtection="1">
      <alignment horizontal="center" vertical="center"/>
    </xf>
    <xf numFmtId="0" fontId="35" fillId="10" borderId="0" xfId="0" applyFont="1" applyFill="1" applyAlignment="1" applyProtection="1">
      <alignment horizontal="left" vertical="center"/>
    </xf>
    <xf numFmtId="0" fontId="21" fillId="10" borderId="0" xfId="0" applyFont="1" applyFill="1" applyAlignment="1" applyProtection="1">
      <alignment horizontal="left" vertical="center"/>
    </xf>
    <xf numFmtId="0" fontId="19" fillId="0" borderId="23" xfId="0" applyFont="1" applyBorder="1" applyAlignment="1" applyProtection="1">
      <alignment horizontal="center" vertical="center"/>
      <protection locked="0"/>
    </xf>
    <xf numFmtId="0" fontId="19" fillId="0" borderId="24" xfId="0" applyFont="1" applyBorder="1" applyAlignment="1" applyProtection="1">
      <alignment horizontal="center" vertical="center"/>
    </xf>
    <xf numFmtId="0" fontId="28" fillId="4" borderId="0" xfId="0" applyFont="1" applyFill="1" applyBorder="1" applyAlignment="1">
      <alignment horizontal="center" vertical="center" wrapText="1"/>
    </xf>
    <xf numFmtId="0" fontId="32" fillId="11" borderId="0" xfId="0" applyFont="1" applyFill="1"/>
    <xf numFmtId="0" fontId="28" fillId="11" borderId="0" xfId="0" applyFont="1" applyFill="1"/>
    <xf numFmtId="0" fontId="28" fillId="11" borderId="0" xfId="0" applyFont="1" applyFill="1" applyAlignment="1">
      <alignment vertical="center"/>
    </xf>
    <xf numFmtId="0" fontId="32" fillId="0" borderId="0" xfId="0" applyFont="1"/>
    <xf numFmtId="0" fontId="33" fillId="0" borderId="0" xfId="0" applyFont="1"/>
    <xf numFmtId="0" fontId="32" fillId="4" borderId="0" xfId="0" applyFont="1" applyFill="1" applyAlignment="1">
      <alignment horizontal="center"/>
    </xf>
    <xf numFmtId="0" fontId="32" fillId="8" borderId="2" xfId="0" applyFont="1" applyFill="1" applyBorder="1" applyAlignment="1">
      <alignment horizontal="center"/>
    </xf>
    <xf numFmtId="0" fontId="32" fillId="8" borderId="4" xfId="0" applyFont="1" applyFill="1" applyBorder="1" applyAlignment="1">
      <alignment horizontal="center"/>
    </xf>
    <xf numFmtId="0" fontId="32" fillId="8" borderId="3" xfId="0" applyFont="1" applyFill="1" applyBorder="1" applyAlignment="1">
      <alignment horizontal="left" vertical="top" wrapText="1"/>
    </xf>
    <xf numFmtId="164" fontId="32" fillId="8" borderId="3" xfId="0" applyNumberFormat="1" applyFont="1" applyFill="1" applyBorder="1" applyAlignment="1">
      <alignment horizontal="center"/>
    </xf>
    <xf numFmtId="0" fontId="28" fillId="14" borderId="9" xfId="0" applyFont="1" applyFill="1" applyBorder="1" applyAlignment="1">
      <alignment horizontal="left" wrapText="1"/>
    </xf>
    <xf numFmtId="0" fontId="28" fillId="8" borderId="5" xfId="0" applyFont="1" applyFill="1" applyBorder="1" applyAlignment="1">
      <alignment horizontal="center" vertical="center"/>
    </xf>
    <xf numFmtId="164" fontId="32" fillId="8" borderId="5" xfId="0" applyNumberFormat="1" applyFont="1" applyFill="1" applyBorder="1" applyAlignment="1">
      <alignment horizontal="center" vertical="center"/>
    </xf>
    <xf numFmtId="0" fontId="28" fillId="8" borderId="2" xfId="0" applyFont="1" applyFill="1" applyBorder="1" applyAlignment="1">
      <alignment horizontal="center"/>
    </xf>
    <xf numFmtId="0" fontId="28" fillId="8" borderId="4" xfId="0" applyFont="1" applyFill="1" applyBorder="1" applyAlignment="1">
      <alignment horizontal="center"/>
    </xf>
    <xf numFmtId="0" fontId="28" fillId="14" borderId="0" xfId="0" applyFont="1" applyFill="1" applyBorder="1" applyAlignment="1">
      <alignment horizontal="left" wrapText="1"/>
    </xf>
    <xf numFmtId="1" fontId="32" fillId="14" borderId="0" xfId="0" applyNumberFormat="1" applyFont="1" applyFill="1" applyBorder="1" applyAlignment="1">
      <alignment horizontal="center"/>
    </xf>
    <xf numFmtId="1" fontId="28" fillId="14" borderId="0" xfId="0" applyNumberFormat="1" applyFont="1" applyFill="1" applyBorder="1" applyAlignment="1">
      <alignment horizontal="center"/>
    </xf>
    <xf numFmtId="0" fontId="28" fillId="0" borderId="0" xfId="0" applyFont="1" applyFill="1"/>
    <xf numFmtId="0" fontId="35" fillId="10" borderId="0" xfId="0" applyFont="1" applyFill="1" applyAlignment="1" applyProtection="1">
      <alignment horizontal="center" vertical="center"/>
    </xf>
    <xf numFmtId="0" fontId="28" fillId="0" borderId="0" xfId="0" applyFont="1" applyProtection="1"/>
    <xf numFmtId="0" fontId="28"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4" fontId="28" fillId="14" borderId="3" xfId="0" applyNumberFormat="1" applyFont="1" applyFill="1" applyBorder="1" applyAlignment="1" applyProtection="1">
      <alignment horizontal="center" vertical="center"/>
    </xf>
    <xf numFmtId="0" fontId="29" fillId="10" borderId="0" xfId="0" applyFont="1" applyFill="1" applyAlignment="1" applyProtection="1"/>
    <xf numFmtId="0" fontId="34" fillId="11" borderId="0" xfId="0" applyFont="1" applyFill="1" applyProtection="1"/>
    <xf numFmtId="0" fontId="34" fillId="0" borderId="0" xfId="0" applyFont="1" applyFill="1" applyProtection="1"/>
    <xf numFmtId="0" fontId="32" fillId="10" borderId="0" xfId="0" applyFont="1" applyFill="1" applyAlignment="1" applyProtection="1">
      <alignment vertical="center"/>
      <protection locked="0"/>
    </xf>
    <xf numFmtId="0" fontId="20" fillId="0" borderId="18" xfId="0" applyFont="1" applyBorder="1" applyAlignment="1" applyProtection="1">
      <alignment vertical="center" wrapText="1"/>
    </xf>
    <xf numFmtId="0" fontId="34" fillId="10" borderId="0" xfId="0" applyFont="1" applyFill="1" applyProtection="1"/>
    <xf numFmtId="0" fontId="34" fillId="15" borderId="0" xfId="0" applyFont="1" applyFill="1" applyProtection="1"/>
    <xf numFmtId="0" fontId="34" fillId="15" borderId="0" xfId="0" applyFont="1" applyFill="1" applyAlignment="1" applyProtection="1"/>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0" fontId="32" fillId="8" borderId="16" xfId="0" applyFont="1" applyFill="1" applyBorder="1" applyAlignment="1" applyProtection="1">
      <alignment horizontal="center"/>
    </xf>
    <xf numFmtId="0" fontId="32" fillId="0" borderId="19" xfId="0" applyFont="1" applyBorder="1" applyAlignment="1" applyProtection="1">
      <alignment horizontal="center"/>
      <protection locked="0"/>
    </xf>
    <xf numFmtId="0" fontId="32" fillId="8" borderId="6" xfId="0" applyFont="1" applyFill="1" applyBorder="1" applyAlignment="1" applyProtection="1">
      <alignment horizontal="center"/>
    </xf>
    <xf numFmtId="0" fontId="32" fillId="0" borderId="3" xfId="0" applyFont="1" applyBorder="1" applyAlignment="1" applyProtection="1">
      <alignment horizontal="center"/>
      <protection locked="0"/>
    </xf>
    <xf numFmtId="0" fontId="28" fillId="8" borderId="4" xfId="0" applyFont="1" applyFill="1" applyBorder="1" applyAlignment="1" applyProtection="1">
      <alignment horizontal="center"/>
    </xf>
    <xf numFmtId="0" fontId="28" fillId="8" borderId="17" xfId="0" applyFont="1" applyFill="1" applyBorder="1" applyAlignment="1" applyProtection="1">
      <alignment horizontal="center"/>
    </xf>
    <xf numFmtId="0" fontId="28" fillId="0" borderId="0" xfId="0" applyFont="1" applyFill="1" applyBorder="1" applyProtection="1"/>
    <xf numFmtId="0" fontId="32" fillId="0" borderId="0" xfId="0" applyFont="1" applyBorder="1" applyAlignment="1" applyProtection="1">
      <alignment horizontal="center"/>
    </xf>
    <xf numFmtId="0" fontId="32" fillId="8" borderId="2" xfId="0" applyFont="1" applyFill="1" applyBorder="1" applyAlignment="1" applyProtection="1">
      <alignment horizontal="center" vertical="center" wrapText="1"/>
    </xf>
    <xf numFmtId="1" fontId="32" fillId="8" borderId="2" xfId="0" applyNumberFormat="1" applyFont="1" applyFill="1" applyBorder="1" applyAlignment="1" applyProtection="1">
      <alignment horizontal="center" vertical="center"/>
    </xf>
    <xf numFmtId="0" fontId="32" fillId="8" borderId="2" xfId="0" applyFont="1" applyFill="1" applyBorder="1" applyAlignment="1" applyProtection="1">
      <alignment horizontal="center" vertical="center"/>
    </xf>
    <xf numFmtId="0" fontId="32" fillId="8" borderId="4" xfId="0" applyFont="1" applyFill="1" applyBorder="1" applyAlignment="1" applyProtection="1">
      <alignment horizontal="center" vertical="center"/>
    </xf>
    <xf numFmtId="0" fontId="32" fillId="8" borderId="6" xfId="0" applyFont="1" applyFill="1" applyBorder="1" applyAlignment="1" applyProtection="1">
      <alignment horizontal="center" vertical="center" wrapText="1"/>
    </xf>
    <xf numFmtId="0" fontId="32" fillId="0" borderId="3" xfId="0" applyFont="1" applyBorder="1" applyAlignment="1" applyProtection="1">
      <alignment horizontal="center" vertical="center"/>
      <protection locked="0"/>
    </xf>
    <xf numFmtId="0" fontId="32" fillId="8" borderId="20" xfId="0" applyFont="1" applyFill="1" applyBorder="1" applyAlignment="1" applyProtection="1">
      <alignment horizontal="center" vertical="center"/>
    </xf>
    <xf numFmtId="0" fontId="28" fillId="6" borderId="4" xfId="0" applyFont="1" applyFill="1" applyBorder="1" applyAlignment="1" applyProtection="1">
      <alignment horizontal="center" vertical="center" wrapText="1"/>
    </xf>
    <xf numFmtId="0" fontId="32" fillId="0" borderId="3" xfId="0" applyFont="1" applyBorder="1" applyAlignment="1" applyProtection="1">
      <alignment horizontal="left" vertical="center"/>
    </xf>
    <xf numFmtId="1" fontId="22" fillId="8" borderId="3" xfId="0" applyNumberFormat="1" applyFont="1" applyFill="1" applyBorder="1" applyAlignment="1" applyProtection="1">
      <alignment horizontal="center" vertical="center" wrapText="1"/>
    </xf>
    <xf numFmtId="1" fontId="22" fillId="8" borderId="3" xfId="0" applyNumberFormat="1" applyFont="1" applyFill="1" applyBorder="1" applyAlignment="1" applyProtection="1">
      <alignment horizontal="center"/>
    </xf>
    <xf numFmtId="0" fontId="32" fillId="0" borderId="3" xfId="0" applyFont="1" applyBorder="1" applyAlignment="1" applyProtection="1">
      <alignment horizontal="left" vertical="center" wrapText="1"/>
    </xf>
    <xf numFmtId="166" fontId="22" fillId="8" borderId="3" xfId="0" applyNumberFormat="1" applyFont="1" applyFill="1" applyBorder="1" applyAlignment="1" applyProtection="1">
      <alignment horizontal="center" vertical="center" wrapText="1"/>
    </xf>
    <xf numFmtId="0" fontId="28" fillId="0" borderId="0" xfId="0" applyFont="1" applyFill="1" applyProtection="1"/>
    <xf numFmtId="4" fontId="36" fillId="14" borderId="17" xfId="0" applyNumberFormat="1" applyFont="1" applyFill="1" applyBorder="1" applyAlignment="1" applyProtection="1">
      <alignment horizontal="center" vertical="center" wrapText="1"/>
    </xf>
    <xf numFmtId="0" fontId="28" fillId="10" borderId="0" xfId="0" applyFont="1" applyFill="1"/>
    <xf numFmtId="0" fontId="32" fillId="10" borderId="0" xfId="0" applyFont="1" applyFill="1"/>
    <xf numFmtId="0" fontId="28" fillId="14" borderId="15" xfId="0" applyFont="1" applyFill="1" applyBorder="1" applyAlignment="1">
      <alignment horizontal="center" vertical="top"/>
    </xf>
    <xf numFmtId="0" fontId="28" fillId="14" borderId="0" xfId="0" applyFont="1" applyFill="1" applyBorder="1" applyAlignment="1">
      <alignment horizontal="left" vertical="top" wrapText="1"/>
    </xf>
    <xf numFmtId="164" fontId="19" fillId="8" borderId="12" xfId="0" applyNumberFormat="1" applyFont="1" applyFill="1" applyBorder="1" applyAlignment="1" applyProtection="1">
      <alignment horizontal="center"/>
    </xf>
    <xf numFmtId="0" fontId="6" fillId="10" borderId="0" xfId="0" applyFont="1" applyFill="1" applyAlignment="1" applyProtection="1">
      <alignment horizontal="center" vertical="center"/>
    </xf>
    <xf numFmtId="0" fontId="30" fillId="10" borderId="0" xfId="0" applyFont="1" applyFill="1" applyAlignment="1" applyProtection="1">
      <alignment horizontal="center" vertical="center"/>
    </xf>
    <xf numFmtId="0" fontId="0" fillId="0" borderId="0" xfId="0" applyFont="1" applyAlignment="1" applyProtection="1">
      <alignment horizontal="left" vertical="center" wrapText="1"/>
    </xf>
    <xf numFmtId="2" fontId="32" fillId="8" borderId="6" xfId="0" applyNumberFormat="1" applyFont="1" applyFill="1" applyBorder="1" applyAlignment="1" applyProtection="1">
      <alignment horizontal="center"/>
    </xf>
    <xf numFmtId="2" fontId="32" fillId="8" borderId="7" xfId="0" applyNumberFormat="1" applyFont="1" applyFill="1" applyBorder="1" applyAlignment="1" applyProtection="1">
      <alignment horizontal="center"/>
    </xf>
    <xf numFmtId="0" fontId="28" fillId="6" borderId="0" xfId="0" applyFont="1" applyFill="1" applyAlignment="1" applyProtection="1">
      <alignment horizontal="center" vertical="center" wrapText="1"/>
    </xf>
    <xf numFmtId="0" fontId="19"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9" fillId="0" borderId="8" xfId="0" applyFont="1" applyBorder="1" applyAlignment="1" applyProtection="1">
      <alignment horizontal="center" vertical="center"/>
    </xf>
    <xf numFmtId="0" fontId="17" fillId="10" borderId="0" xfId="0" applyFont="1" applyFill="1" applyAlignment="1" applyProtection="1">
      <alignment horizontal="center" vertical="center"/>
    </xf>
    <xf numFmtId="0" fontId="28" fillId="6" borderId="9" xfId="0" applyFont="1" applyFill="1" applyBorder="1" applyAlignment="1" applyProtection="1">
      <alignment vertical="center" wrapText="1"/>
    </xf>
    <xf numFmtId="0" fontId="28" fillId="6" borderId="10" xfId="0" applyFont="1" applyFill="1" applyBorder="1" applyAlignment="1" applyProtection="1">
      <alignment vertical="center" wrapText="1"/>
    </xf>
    <xf numFmtId="0" fontId="0" fillId="0" borderId="18"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164" fontId="28" fillId="14" borderId="21" xfId="0" applyNumberFormat="1" applyFont="1" applyFill="1" applyBorder="1" applyAlignment="1">
      <alignment horizontal="center" vertical="center"/>
    </xf>
    <xf numFmtId="164" fontId="28" fillId="14" borderId="10" xfId="0" applyNumberFormat="1" applyFont="1" applyFill="1" applyBorder="1" applyAlignment="1">
      <alignment horizontal="center" vertical="center"/>
    </xf>
    <xf numFmtId="0" fontId="6" fillId="10" borderId="0" xfId="0" applyFont="1" applyFill="1" applyAlignment="1">
      <alignment horizontal="center" vertical="center"/>
    </xf>
    <xf numFmtId="0" fontId="21" fillId="10" borderId="0" xfId="0" applyFont="1" applyFill="1" applyAlignment="1">
      <alignment horizontal="center" vertical="center"/>
    </xf>
    <xf numFmtId="0" fontId="28" fillId="0" borderId="0"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6" fillId="0" borderId="0" xfId="0" applyFont="1" applyAlignment="1" applyProtection="1">
      <alignment horizontal="center" wrapText="1"/>
    </xf>
    <xf numFmtId="0" fontId="28" fillId="0" borderId="25" xfId="0" applyFont="1" applyBorder="1" applyAlignment="1" applyProtection="1">
      <alignment horizontal="left" vertical="center" wrapText="1"/>
    </xf>
    <xf numFmtId="0" fontId="28" fillId="0" borderId="26" xfId="0" applyFont="1" applyBorder="1" applyAlignment="1" applyProtection="1">
      <alignment horizontal="left" vertical="center" wrapText="1"/>
    </xf>
    <xf numFmtId="0" fontId="28" fillId="0" borderId="27" xfId="0" applyFont="1" applyBorder="1" applyAlignment="1" applyProtection="1">
      <alignment horizontal="left" vertical="center" wrapText="1"/>
    </xf>
    <xf numFmtId="0" fontId="28" fillId="0" borderId="18"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31" xfId="0" applyFont="1" applyBorder="1" applyAlignment="1" applyProtection="1">
      <alignment horizontal="left" vertical="center" wrapText="1"/>
    </xf>
    <xf numFmtId="0" fontId="28" fillId="0" borderId="32" xfId="0" applyFont="1" applyBorder="1" applyAlignment="1" applyProtection="1">
      <alignment horizontal="left" vertical="center" wrapText="1"/>
    </xf>
    <xf numFmtId="0" fontId="28" fillId="0" borderId="33" xfId="0" applyFont="1" applyBorder="1" applyAlignment="1" applyProtection="1">
      <alignment horizontal="left" vertical="center" wrapText="1"/>
    </xf>
    <xf numFmtId="0" fontId="28" fillId="0" borderId="28" xfId="0" applyFont="1" applyBorder="1" applyAlignment="1" applyProtection="1">
      <alignment horizontal="left" vertical="center"/>
    </xf>
    <xf numFmtId="0" fontId="28" fillId="0" borderId="29" xfId="0" applyFont="1" applyBorder="1" applyAlignment="1" applyProtection="1">
      <alignment horizontal="left" vertical="center"/>
    </xf>
    <xf numFmtId="0" fontId="28" fillId="0" borderId="30" xfId="0" applyFont="1" applyBorder="1" applyAlignment="1" applyProtection="1">
      <alignment horizontal="left" vertical="center"/>
    </xf>
    <xf numFmtId="0" fontId="28" fillId="0" borderId="6"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0" borderId="7" xfId="0" applyFont="1" applyBorder="1" applyAlignment="1" applyProtection="1">
      <alignment horizontal="left" vertical="center"/>
    </xf>
    <xf numFmtId="166" fontId="32" fillId="8" borderId="2" xfId="0" applyNumberFormat="1"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5"/>
  <sheetViews>
    <sheetView showGridLines="0" zoomScaleNormal="100" zoomScaleSheetLayoutView="115" workbookViewId="0">
      <selection activeCell="K17" sqref="K17"/>
    </sheetView>
  </sheetViews>
  <sheetFormatPr defaultColWidth="9.140625" defaultRowHeight="15" x14ac:dyDescent="0.25"/>
  <cols>
    <col min="1" max="1" width="2.42578125" style="20" customWidth="1"/>
    <col min="2" max="2" width="7.28515625" style="21" customWidth="1"/>
    <col min="3" max="3" width="8.85546875" style="21" customWidth="1"/>
    <col min="4" max="4" width="10.85546875" style="21" customWidth="1"/>
    <col min="5" max="5" width="12.5703125" style="21" customWidth="1"/>
    <col min="6" max="6" width="14.5703125" style="21" customWidth="1"/>
    <col min="7" max="7" width="15" style="21" customWidth="1"/>
    <col min="8" max="8" width="9.7109375" style="21" customWidth="1"/>
    <col min="9" max="16384" width="9.140625" style="21"/>
  </cols>
  <sheetData>
    <row r="1" spans="1:11" ht="15" customHeight="1" x14ac:dyDescent="0.25">
      <c r="B1" s="236" t="s">
        <v>14</v>
      </c>
      <c r="C1" s="236"/>
      <c r="D1" s="236"/>
      <c r="E1" s="236"/>
      <c r="F1" s="236"/>
      <c r="G1" s="236"/>
      <c r="H1" s="236"/>
      <c r="I1" s="236"/>
    </row>
    <row r="2" spans="1:11" ht="15" customHeight="1" x14ac:dyDescent="0.25">
      <c r="B2" s="236"/>
      <c r="C2" s="236"/>
      <c r="D2" s="236"/>
      <c r="E2" s="236"/>
      <c r="F2" s="236"/>
      <c r="G2" s="236"/>
      <c r="H2" s="236"/>
      <c r="I2" s="236"/>
    </row>
    <row r="3" spans="1:11" ht="15" customHeight="1" x14ac:dyDescent="0.25">
      <c r="B3" s="236"/>
      <c r="C3" s="236"/>
      <c r="D3" s="236"/>
      <c r="E3" s="236"/>
      <c r="F3" s="236"/>
      <c r="G3" s="236"/>
      <c r="H3" s="236"/>
      <c r="I3" s="236"/>
      <c r="K3" s="22"/>
    </row>
    <row r="4" spans="1:11" s="126" customFormat="1" ht="24" customHeight="1" x14ac:dyDescent="0.25">
      <c r="A4" s="124"/>
      <c r="B4" s="237" t="s">
        <v>21</v>
      </c>
      <c r="C4" s="237"/>
      <c r="D4" s="237"/>
      <c r="E4" s="237"/>
      <c r="F4" s="237"/>
      <c r="G4" s="237"/>
      <c r="H4" s="237"/>
      <c r="I4" s="237"/>
      <c r="J4" s="125"/>
    </row>
    <row r="5" spans="1:11" s="126" customFormat="1" ht="24" customHeight="1" x14ac:dyDescent="0.25">
      <c r="A5" s="124"/>
      <c r="B5" s="138" t="s">
        <v>89</v>
      </c>
      <c r="C5" s="137"/>
      <c r="D5" s="137"/>
      <c r="E5" s="137"/>
      <c r="F5" s="137"/>
      <c r="G5" s="137"/>
      <c r="H5" s="137"/>
      <c r="I5" s="137"/>
      <c r="J5" s="125"/>
    </row>
    <row r="6" spans="1:11" s="126" customFormat="1" ht="30.75" customHeight="1" x14ac:dyDescent="0.25">
      <c r="A6" s="124"/>
      <c r="B6" s="139" t="s">
        <v>87</v>
      </c>
      <c r="C6" s="137"/>
      <c r="D6" s="137"/>
      <c r="E6" s="137"/>
      <c r="F6" s="137"/>
      <c r="G6" s="137"/>
      <c r="H6" s="137"/>
      <c r="I6" s="137"/>
      <c r="J6" s="125"/>
    </row>
    <row r="7" spans="1:11" s="126" customFormat="1" ht="30.75" customHeight="1" x14ac:dyDescent="0.25">
      <c r="A7" s="124"/>
      <c r="B7" s="201" t="s">
        <v>96</v>
      </c>
      <c r="C7" s="137"/>
      <c r="D7" s="137"/>
      <c r="E7" s="137"/>
      <c r="F7" s="137"/>
      <c r="G7" s="137"/>
      <c r="H7" s="137"/>
      <c r="I7" s="137"/>
      <c r="J7" s="125"/>
    </row>
    <row r="8" spans="1:11" s="144" customFormat="1" ht="23.25" customHeight="1" x14ac:dyDescent="0.25">
      <c r="A8" s="140"/>
      <c r="B8" s="141" t="s">
        <v>80</v>
      </c>
      <c r="C8" s="141"/>
      <c r="D8" s="141"/>
      <c r="E8" s="141"/>
      <c r="F8" s="141"/>
      <c r="G8" s="142"/>
      <c r="H8" s="142"/>
      <c r="I8" s="142"/>
      <c r="J8" s="143"/>
    </row>
    <row r="9" spans="1:11" s="116" customFormat="1" ht="47.25" customHeight="1" x14ac:dyDescent="0.25">
      <c r="A9" s="111"/>
      <c r="B9" s="238" t="s">
        <v>82</v>
      </c>
      <c r="C9" s="238"/>
      <c r="D9" s="238"/>
      <c r="E9" s="238"/>
      <c r="F9" s="238"/>
      <c r="G9" s="238"/>
      <c r="H9" s="238"/>
      <c r="I9" s="34"/>
      <c r="J9" s="115"/>
    </row>
    <row r="10" spans="1:11" s="144" customFormat="1" ht="24" customHeight="1" x14ac:dyDescent="0.25">
      <c r="A10" s="140"/>
      <c r="B10" s="145" t="s">
        <v>81</v>
      </c>
      <c r="C10" s="146"/>
      <c r="D10" s="147"/>
      <c r="E10" s="147"/>
      <c r="F10" s="148"/>
      <c r="G10" s="149">
        <v>21</v>
      </c>
      <c r="H10" s="150"/>
      <c r="I10" s="151"/>
      <c r="J10" s="143"/>
    </row>
    <row r="11" spans="1:11" ht="15.75" x14ac:dyDescent="0.25">
      <c r="B11" s="153"/>
      <c r="C11" s="118"/>
      <c r="D11" s="154"/>
      <c r="E11" s="154"/>
      <c r="F11" s="119"/>
      <c r="G11" s="120"/>
      <c r="H11" s="30"/>
      <c r="I11" s="25"/>
      <c r="J11" s="23"/>
    </row>
    <row r="12" spans="1:11" x14ac:dyDescent="0.25">
      <c r="B12" s="28"/>
      <c r="C12" s="28"/>
      <c r="H12" s="30"/>
      <c r="I12" s="25"/>
      <c r="J12" s="23"/>
    </row>
    <row r="13" spans="1:11" ht="78.75" x14ac:dyDescent="0.25">
      <c r="B13" s="28"/>
      <c r="C13" s="29"/>
      <c r="D13" s="155" t="s">
        <v>83</v>
      </c>
      <c r="E13" s="156" t="s">
        <v>17</v>
      </c>
      <c r="F13" s="156" t="s">
        <v>84</v>
      </c>
      <c r="G13" s="156" t="s">
        <v>86</v>
      </c>
      <c r="H13" s="152" t="s">
        <v>85</v>
      </c>
      <c r="I13" s="136"/>
    </row>
    <row r="14" spans="1:11" ht="18" customHeight="1" x14ac:dyDescent="0.25">
      <c r="B14" s="28"/>
      <c r="C14" s="29"/>
      <c r="D14" s="157" t="s">
        <v>15</v>
      </c>
      <c r="E14" s="24" t="s">
        <v>10</v>
      </c>
      <c r="F14" s="101" t="str">
        <f>IFERROR(E14*E14," ")</f>
        <v xml:space="preserve"> </v>
      </c>
      <c r="G14" s="235" t="str">
        <f>IFERROR($G$10*F14," ")</f>
        <v xml:space="preserve"> </v>
      </c>
      <c r="H14" s="107" t="s">
        <v>77</v>
      </c>
      <c r="I14" s="29"/>
    </row>
    <row r="15" spans="1:11" ht="15.75" x14ac:dyDescent="0.25">
      <c r="B15" s="28"/>
      <c r="C15" s="29"/>
      <c r="D15" s="157" t="s">
        <v>16</v>
      </c>
      <c r="E15" s="24" t="s">
        <v>10</v>
      </c>
      <c r="F15" s="101" t="str">
        <f>IFERROR(E15*E15," ")</f>
        <v xml:space="preserve"> </v>
      </c>
      <c r="G15" s="235" t="str">
        <f>IFERROR($G$10*F15," ")</f>
        <v xml:space="preserve"> </v>
      </c>
      <c r="H15" s="107" t="s">
        <v>78</v>
      </c>
      <c r="I15" s="29"/>
    </row>
    <row r="16" spans="1:11" s="116" customFormat="1" ht="15.75" x14ac:dyDescent="0.25">
      <c r="A16" s="111"/>
      <c r="B16" s="25"/>
      <c r="C16" s="25"/>
      <c r="D16" s="32"/>
      <c r="E16" s="25"/>
      <c r="F16" s="33"/>
      <c r="G16" s="25"/>
      <c r="H16" s="25"/>
      <c r="I16" s="25"/>
      <c r="J16" s="115"/>
    </row>
    <row r="17" spans="1:12" s="122" customFormat="1" ht="15.75" x14ac:dyDescent="0.25">
      <c r="A17" s="121"/>
      <c r="B17" s="112" t="s">
        <v>41</v>
      </c>
      <c r="C17" s="113"/>
      <c r="D17" s="113"/>
      <c r="E17" s="113"/>
      <c r="F17" s="113"/>
      <c r="G17" s="114"/>
      <c r="H17" s="114"/>
      <c r="I17" s="114"/>
      <c r="J17" s="23"/>
    </row>
    <row r="18" spans="1:12" x14ac:dyDescent="0.25">
      <c r="B18" s="117" t="s">
        <v>90</v>
      </c>
      <c r="C18" s="117"/>
      <c r="D18" s="28"/>
      <c r="E18" s="117"/>
      <c r="F18" s="117"/>
      <c r="G18" s="28"/>
      <c r="H18" s="28"/>
      <c r="I18" s="28"/>
      <c r="J18" s="23"/>
    </row>
    <row r="19" spans="1:12" s="116" customFormat="1" ht="15.75" x14ac:dyDescent="0.25">
      <c r="A19" s="111"/>
      <c r="B19" s="25"/>
      <c r="C19" s="28"/>
      <c r="D19" s="28"/>
      <c r="E19" s="28"/>
      <c r="F19" s="28"/>
      <c r="G19" s="28"/>
      <c r="H19" s="25"/>
      <c r="I19" s="25" t="s">
        <v>10</v>
      </c>
      <c r="J19" s="115"/>
    </row>
    <row r="20" spans="1:12" s="116" customFormat="1" ht="15.75" x14ac:dyDescent="0.25">
      <c r="A20" s="111"/>
      <c r="B20" s="114"/>
      <c r="C20" s="114"/>
      <c r="D20" s="158"/>
      <c r="E20" s="159" t="s">
        <v>18</v>
      </c>
      <c r="F20" s="159" t="s">
        <v>19</v>
      </c>
      <c r="G20" s="159" t="s">
        <v>20</v>
      </c>
      <c r="H20" s="114"/>
      <c r="I20" s="114"/>
      <c r="J20" s="115"/>
    </row>
    <row r="21" spans="1:12" s="116" customFormat="1" ht="15.75" x14ac:dyDescent="0.25">
      <c r="A21" s="111"/>
      <c r="B21" s="114"/>
      <c r="C21" s="114"/>
      <c r="D21" s="160" t="s">
        <v>11</v>
      </c>
      <c r="E21" s="128" t="s">
        <v>8</v>
      </c>
      <c r="F21" s="128" t="s">
        <v>7</v>
      </c>
      <c r="G21" s="128" t="s">
        <v>9</v>
      </c>
      <c r="H21" s="114"/>
      <c r="I21" s="114"/>
      <c r="J21" s="115"/>
    </row>
    <row r="22" spans="1:12" ht="15.75" x14ac:dyDescent="0.25">
      <c r="B22" s="114"/>
      <c r="C22" s="114"/>
      <c r="D22" s="160" t="s">
        <v>91</v>
      </c>
      <c r="E22" s="128">
        <v>1.55</v>
      </c>
      <c r="F22" s="128">
        <v>1.85</v>
      </c>
      <c r="G22" s="128">
        <v>2.2000000000000002</v>
      </c>
      <c r="H22" s="114"/>
      <c r="I22" s="114"/>
      <c r="J22" s="23"/>
    </row>
    <row r="23" spans="1:12" s="116" customFormat="1" ht="15.75" x14ac:dyDescent="0.25">
      <c r="A23" s="111"/>
      <c r="B23" s="25"/>
      <c r="C23" s="25"/>
      <c r="D23" s="25"/>
      <c r="E23" s="25"/>
      <c r="F23" s="25"/>
      <c r="G23" s="25"/>
      <c r="H23" s="25"/>
      <c r="I23" s="25"/>
      <c r="J23" s="115"/>
    </row>
    <row r="24" spans="1:12" s="116" customFormat="1" ht="15.75" x14ac:dyDescent="0.25">
      <c r="A24" s="111"/>
      <c r="B24" s="112" t="s">
        <v>42</v>
      </c>
      <c r="C24" s="113"/>
      <c r="D24" s="113"/>
      <c r="E24" s="113"/>
      <c r="F24" s="113"/>
      <c r="G24" s="114"/>
      <c r="H24" s="114"/>
      <c r="I24" s="114"/>
      <c r="J24" s="115"/>
    </row>
    <row r="25" spans="1:12" ht="15.75" x14ac:dyDescent="0.25">
      <c r="B25" s="129" t="s">
        <v>88</v>
      </c>
      <c r="C25" s="129"/>
      <c r="D25" s="129"/>
      <c r="E25" s="129"/>
      <c r="F25" s="129"/>
      <c r="G25" s="114"/>
      <c r="H25" s="114"/>
      <c r="I25" s="114"/>
      <c r="J25" s="23"/>
    </row>
    <row r="26" spans="1:12" s="116" customFormat="1" ht="15.75" x14ac:dyDescent="0.25">
      <c r="A26" s="111"/>
      <c r="B26" s="26"/>
      <c r="C26" s="27"/>
      <c r="D26" s="27"/>
      <c r="E26" s="27"/>
      <c r="F26" s="27"/>
      <c r="G26" s="25"/>
      <c r="H26" s="25"/>
      <c r="I26" s="25"/>
      <c r="J26" s="115"/>
    </row>
    <row r="27" spans="1:12" s="116" customFormat="1" ht="32.25" customHeight="1" thickBot="1" x14ac:dyDescent="0.3">
      <c r="A27" s="111"/>
      <c r="B27" s="114"/>
      <c r="C27" s="161" t="s">
        <v>92</v>
      </c>
      <c r="D27" s="161"/>
      <c r="E27" s="161"/>
      <c r="F27" s="161"/>
      <c r="G27" s="161"/>
      <c r="H27" s="161"/>
      <c r="I27" s="114"/>
      <c r="J27" s="115"/>
    </row>
    <row r="28" spans="1:12" s="116" customFormat="1" ht="34.5" customHeight="1" x14ac:dyDescent="0.25">
      <c r="A28" s="111"/>
      <c r="B28" s="114"/>
      <c r="C28" s="166" t="s">
        <v>0</v>
      </c>
      <c r="D28" s="241" t="s">
        <v>50</v>
      </c>
      <c r="E28" s="241"/>
      <c r="F28" s="166" t="s">
        <v>18</v>
      </c>
      <c r="G28" s="166" t="s">
        <v>19</v>
      </c>
      <c r="H28" s="166" t="s">
        <v>20</v>
      </c>
      <c r="I28" s="114"/>
      <c r="J28" s="115"/>
    </row>
    <row r="29" spans="1:12" s="116" customFormat="1" ht="15.75" x14ac:dyDescent="0.25">
      <c r="A29" s="111"/>
      <c r="B29" s="114"/>
      <c r="C29" s="130"/>
      <c r="D29" s="165" t="s">
        <v>93</v>
      </c>
      <c r="E29" s="130"/>
      <c r="F29" s="130"/>
      <c r="G29" s="130"/>
      <c r="H29" s="130"/>
      <c r="I29" s="114"/>
      <c r="J29" s="115"/>
    </row>
    <row r="30" spans="1:12" s="116" customFormat="1" ht="15.75" x14ac:dyDescent="0.25">
      <c r="A30" s="111"/>
      <c r="B30" s="114"/>
      <c r="C30" s="127" t="s">
        <v>4</v>
      </c>
      <c r="D30" s="239" t="str">
        <f>IFERROR(692.2+(15.057*$G$14)," ")</f>
        <v xml:space="preserve"> </v>
      </c>
      <c r="E30" s="240"/>
      <c r="F30" s="131" t="str">
        <f>IFERROR($D30*$E$22, " ")</f>
        <v xml:space="preserve"> </v>
      </c>
      <c r="G30" s="131" t="str">
        <f>IFERROR($D30*$F$22, " ")</f>
        <v xml:space="preserve"> </v>
      </c>
      <c r="H30" s="131" t="str">
        <f>IFERROR($D30*$G$22, " ")</f>
        <v xml:space="preserve"> </v>
      </c>
      <c r="I30" s="114"/>
      <c r="J30" s="115"/>
    </row>
    <row r="31" spans="1:12" s="116" customFormat="1" ht="15.75" x14ac:dyDescent="0.25">
      <c r="A31" s="111"/>
      <c r="B31" s="114"/>
      <c r="C31" s="127" t="s">
        <v>5</v>
      </c>
      <c r="D31" s="239" t="str">
        <f>IFERROR(873.1+(11.472*$G$14)," ")</f>
        <v xml:space="preserve"> </v>
      </c>
      <c r="E31" s="240"/>
      <c r="F31" s="131" t="str">
        <f t="shared" ref="F31:F32" si="0">IFERROR($D31*$E$22, " ")</f>
        <v xml:space="preserve"> </v>
      </c>
      <c r="G31" s="131" t="str">
        <f t="shared" ref="G31:G32" si="1">IFERROR($D31*$F$22, " ")</f>
        <v xml:space="preserve"> </v>
      </c>
      <c r="H31" s="131" t="str">
        <f t="shared" ref="H31:H32" si="2">IFERROR($D31*$G$22, " ")</f>
        <v xml:space="preserve"> </v>
      </c>
      <c r="I31" s="114"/>
      <c r="J31" s="115"/>
      <c r="L31" s="162"/>
    </row>
    <row r="32" spans="1:12" s="116" customFormat="1" ht="15.75" x14ac:dyDescent="0.25">
      <c r="A32" s="111"/>
      <c r="B32" s="114"/>
      <c r="C32" s="127" t="s">
        <v>6</v>
      </c>
      <c r="D32" s="239" t="str">
        <f>IFERROR(587.7+(11.711*$G$14)," ")</f>
        <v xml:space="preserve"> </v>
      </c>
      <c r="E32" s="240"/>
      <c r="F32" s="131" t="str">
        <f t="shared" si="0"/>
        <v xml:space="preserve"> </v>
      </c>
      <c r="G32" s="131" t="str">
        <f t="shared" si="1"/>
        <v xml:space="preserve"> </v>
      </c>
      <c r="H32" s="131" t="str">
        <f t="shared" si="2"/>
        <v xml:space="preserve"> </v>
      </c>
      <c r="I32" s="114"/>
      <c r="J32" s="115"/>
    </row>
    <row r="33" spans="1:10" s="116" customFormat="1" ht="15.75" x14ac:dyDescent="0.25">
      <c r="A33" s="111"/>
      <c r="B33" s="114"/>
      <c r="C33" s="132"/>
      <c r="D33" s="164" t="s">
        <v>94</v>
      </c>
      <c r="E33" s="132"/>
      <c r="F33" s="133" t="s">
        <v>10</v>
      </c>
      <c r="G33" s="133" t="s">
        <v>10</v>
      </c>
      <c r="H33" s="133" t="s">
        <v>10</v>
      </c>
      <c r="I33" s="114"/>
      <c r="J33" s="115"/>
    </row>
    <row r="34" spans="1:10" s="116" customFormat="1" ht="15.75" x14ac:dyDescent="0.25">
      <c r="A34" s="111"/>
      <c r="B34" s="114"/>
      <c r="C34" s="127" t="s">
        <v>4</v>
      </c>
      <c r="D34" s="239" t="str">
        <f>IFERROR(486.6+(14.818*$G$15)," ")</f>
        <v xml:space="preserve"> </v>
      </c>
      <c r="E34" s="240"/>
      <c r="F34" s="131" t="str">
        <f t="shared" ref="F34:F35" si="3">IFERROR($D34*$E$22," ")</f>
        <v xml:space="preserve"> </v>
      </c>
      <c r="G34" s="131" t="str">
        <f>IFERROR($D34*$F$22, " ")</f>
        <v xml:space="preserve"> </v>
      </c>
      <c r="H34" s="131" t="str">
        <f>IFERROR($D34*$G$22, " ")</f>
        <v xml:space="preserve"> </v>
      </c>
      <c r="I34" s="114"/>
      <c r="J34" s="115"/>
    </row>
    <row r="35" spans="1:10" s="116" customFormat="1" ht="15.75" x14ac:dyDescent="0.25">
      <c r="A35" s="111"/>
      <c r="B35" s="114"/>
      <c r="C35" s="127" t="s">
        <v>5</v>
      </c>
      <c r="D35" s="239" t="str">
        <f>IFERROR(845.6+(8.126*$G$15), " ")</f>
        <v xml:space="preserve"> </v>
      </c>
      <c r="E35" s="240"/>
      <c r="F35" s="131" t="str">
        <f t="shared" si="3"/>
        <v xml:space="preserve"> </v>
      </c>
      <c r="G35" s="131" t="str">
        <f t="shared" ref="G35:G36" si="4">IFERROR($D35*$F$22, " ")</f>
        <v xml:space="preserve"> </v>
      </c>
      <c r="H35" s="131" t="str">
        <f t="shared" ref="H35:H36" si="5">IFERROR($D35*$G$22, " ")</f>
        <v xml:space="preserve"> </v>
      </c>
      <c r="I35" s="114"/>
      <c r="J35" s="115"/>
    </row>
    <row r="36" spans="1:10" s="116" customFormat="1" ht="15.75" x14ac:dyDescent="0.25">
      <c r="A36" s="111"/>
      <c r="B36" s="114"/>
      <c r="C36" s="127" t="s">
        <v>6</v>
      </c>
      <c r="D36" s="239" t="str">
        <f>IFERROR(658.5+(9.082*$G$15)," ")</f>
        <v xml:space="preserve"> </v>
      </c>
      <c r="E36" s="240"/>
      <c r="F36" s="131" t="str">
        <f>IFERROR($D36*$E$22," ")</f>
        <v xml:space="preserve"> </v>
      </c>
      <c r="G36" s="131" t="str">
        <f t="shared" si="4"/>
        <v xml:space="preserve"> </v>
      </c>
      <c r="H36" s="131" t="str">
        <f t="shared" si="5"/>
        <v xml:space="preserve"> </v>
      </c>
      <c r="I36" s="114"/>
      <c r="J36" s="115"/>
    </row>
    <row r="37" spans="1:10" s="116" customFormat="1" ht="15.75" x14ac:dyDescent="0.25">
      <c r="A37" s="111"/>
      <c r="B37" s="114"/>
      <c r="C37" s="134"/>
      <c r="D37" s="163" t="s">
        <v>95</v>
      </c>
      <c r="E37" s="134"/>
      <c r="F37" s="135"/>
      <c r="G37" s="135"/>
      <c r="H37" s="135"/>
      <c r="I37" s="114"/>
      <c r="J37" s="115"/>
    </row>
    <row r="38" spans="1:10" s="116" customFormat="1" ht="15.75" x14ac:dyDescent="0.25">
      <c r="A38" s="111"/>
      <c r="B38" s="114"/>
      <c r="C38" s="127" t="s">
        <v>4</v>
      </c>
      <c r="D38" s="239" t="str">
        <f>IFERROR((D30+D34)/2, " ")</f>
        <v xml:space="preserve"> </v>
      </c>
      <c r="E38" s="240"/>
      <c r="F38" s="131" t="str">
        <f>IFERROR(F30/2+F34/2, " ")</f>
        <v xml:space="preserve"> </v>
      </c>
      <c r="G38" s="131" t="str">
        <f>IFERROR(G30/2+G34/2, " ")</f>
        <v xml:space="preserve"> </v>
      </c>
      <c r="H38" s="131" t="str">
        <f>IFERROR(H30/2+H34/2, " ")</f>
        <v xml:space="preserve"> </v>
      </c>
      <c r="I38" s="114"/>
      <c r="J38" s="115"/>
    </row>
    <row r="39" spans="1:10" s="116" customFormat="1" ht="15.75" x14ac:dyDescent="0.25">
      <c r="A39" s="111"/>
      <c r="B39" s="114"/>
      <c r="C39" s="127" t="s">
        <v>5</v>
      </c>
      <c r="D39" s="239" t="str">
        <f t="shared" ref="D39:D40" si="6">IFERROR((D31+D35)/2, " ")</f>
        <v xml:space="preserve"> </v>
      </c>
      <c r="E39" s="240"/>
      <c r="F39" s="131" t="str">
        <f t="shared" ref="F39:H39" si="7">IFERROR(F31/2+F35/2, " ")</f>
        <v xml:space="preserve"> </v>
      </c>
      <c r="G39" s="131" t="str">
        <f t="shared" si="7"/>
        <v xml:space="preserve"> </v>
      </c>
      <c r="H39" s="131" t="str">
        <f t="shared" si="7"/>
        <v xml:space="preserve"> </v>
      </c>
      <c r="I39" s="114"/>
      <c r="J39" s="115"/>
    </row>
    <row r="40" spans="1:10" ht="15.75" x14ac:dyDescent="0.25">
      <c r="B40" s="114"/>
      <c r="C40" s="127" t="s">
        <v>6</v>
      </c>
      <c r="D40" s="239" t="str">
        <f t="shared" si="6"/>
        <v xml:space="preserve"> </v>
      </c>
      <c r="E40" s="240"/>
      <c r="F40" s="131" t="str">
        <f t="shared" ref="F40:H40" si="8">IFERROR(F32/2+F36/2, " ")</f>
        <v xml:space="preserve"> </v>
      </c>
      <c r="G40" s="131" t="str">
        <f t="shared" si="8"/>
        <v xml:space="preserve"> </v>
      </c>
      <c r="H40" s="131" t="str">
        <f t="shared" si="8"/>
        <v xml:space="preserve"> </v>
      </c>
      <c r="I40" s="114"/>
      <c r="J40" s="23"/>
    </row>
    <row r="41" spans="1:10" x14ac:dyDescent="0.25">
      <c r="B41" s="25"/>
      <c r="C41" s="25"/>
      <c r="D41" s="25"/>
      <c r="E41" s="25"/>
      <c r="F41" s="25"/>
      <c r="G41" s="25"/>
      <c r="H41" s="25"/>
      <c r="I41" s="25"/>
      <c r="J41" s="23"/>
    </row>
    <row r="42" spans="1:10" x14ac:dyDescent="0.25">
      <c r="B42" s="25"/>
      <c r="C42" s="25"/>
      <c r="D42" s="25"/>
      <c r="E42" s="25"/>
      <c r="F42" s="25"/>
      <c r="G42" s="25"/>
      <c r="H42" s="25"/>
      <c r="I42" s="28"/>
      <c r="J42" s="23"/>
    </row>
    <row r="43" spans="1:10" x14ac:dyDescent="0.25">
      <c r="B43" s="28"/>
      <c r="C43" s="28"/>
      <c r="D43" s="28"/>
      <c r="E43" s="28"/>
      <c r="F43" s="28"/>
      <c r="G43" s="28"/>
      <c r="H43" s="28"/>
      <c r="J43" s="23"/>
    </row>
    <row r="44" spans="1:10" x14ac:dyDescent="0.25">
      <c r="B44" s="29"/>
      <c r="C44" s="29"/>
      <c r="D44" s="29"/>
      <c r="E44" s="29"/>
      <c r="F44" s="29"/>
      <c r="G44" s="29"/>
      <c r="H44" s="29"/>
      <c r="I44" s="29"/>
      <c r="J44" s="23"/>
    </row>
    <row r="45" spans="1:10" x14ac:dyDescent="0.25">
      <c r="B45" s="29"/>
      <c r="C45" s="29"/>
      <c r="D45" s="29"/>
      <c r="E45" s="29"/>
      <c r="F45" s="29"/>
      <c r="G45" s="29"/>
      <c r="H45" s="29"/>
      <c r="I45" s="29"/>
      <c r="J45" s="23"/>
    </row>
  </sheetData>
  <mergeCells count="13">
    <mergeCell ref="D39:E39"/>
    <mergeCell ref="D40:E40"/>
    <mergeCell ref="D32:E32"/>
    <mergeCell ref="D34:E34"/>
    <mergeCell ref="D35:E35"/>
    <mergeCell ref="D36:E36"/>
    <mergeCell ref="D38:E38"/>
    <mergeCell ref="B1:I3"/>
    <mergeCell ref="B4:I4"/>
    <mergeCell ref="B9:H9"/>
    <mergeCell ref="D30:E30"/>
    <mergeCell ref="D31:E31"/>
    <mergeCell ref="D28:E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55"/>
  <sheetViews>
    <sheetView showGridLines="0" topLeftCell="A14" zoomScale="110" zoomScaleNormal="110" workbookViewId="0">
      <selection activeCell="E15" sqref="E15"/>
    </sheetView>
  </sheetViews>
  <sheetFormatPr defaultColWidth="9.140625" defaultRowHeight="15" x14ac:dyDescent="0.25"/>
  <cols>
    <col min="1" max="1" width="2.28515625" style="39" customWidth="1"/>
    <col min="2" max="2" width="3.42578125" style="47" customWidth="1"/>
    <col min="3" max="3" width="21.28515625" style="29" customWidth="1"/>
    <col min="4" max="4" width="11.28515625" style="29" customWidth="1"/>
    <col min="5" max="5" width="11.5703125" style="29" customWidth="1"/>
    <col min="6" max="6" width="9.140625" style="29" customWidth="1"/>
    <col min="7" max="7" width="15.42578125" style="29" customWidth="1"/>
    <col min="8" max="8" width="16.42578125" style="29" customWidth="1"/>
    <col min="9" max="9" width="29.5703125" style="29" customWidth="1"/>
    <col min="10" max="10" width="10.85546875" style="29" customWidth="1"/>
    <col min="11" max="11" width="2" style="47" customWidth="1"/>
    <col min="12" max="16384" width="9.140625" style="29"/>
  </cols>
  <sheetData>
    <row r="1" spans="1:12" ht="15" customHeight="1" x14ac:dyDescent="0.25">
      <c r="B1" s="236" t="s">
        <v>14</v>
      </c>
      <c r="C1" s="236"/>
      <c r="D1" s="236"/>
      <c r="E1" s="236"/>
      <c r="F1" s="236"/>
      <c r="G1" s="236"/>
      <c r="H1" s="236"/>
      <c r="I1" s="40"/>
      <c r="J1" s="41"/>
      <c r="K1" s="42"/>
      <c r="L1" s="40"/>
    </row>
    <row r="2" spans="1:12" ht="15" customHeight="1" x14ac:dyDescent="0.25">
      <c r="B2" s="236"/>
      <c r="C2" s="236"/>
      <c r="D2" s="236"/>
      <c r="E2" s="236"/>
      <c r="F2" s="236"/>
      <c r="G2" s="236"/>
      <c r="H2" s="236"/>
      <c r="I2" s="40"/>
      <c r="J2" s="41"/>
      <c r="K2" s="42"/>
      <c r="L2" s="40"/>
    </row>
    <row r="3" spans="1:12" ht="17.25" customHeight="1" x14ac:dyDescent="0.25">
      <c r="B3" s="236"/>
      <c r="C3" s="236"/>
      <c r="D3" s="236"/>
      <c r="E3" s="236"/>
      <c r="F3" s="236"/>
      <c r="G3" s="236"/>
      <c r="H3" s="236"/>
      <c r="I3" s="40"/>
      <c r="J3" s="41"/>
      <c r="K3" s="42"/>
      <c r="L3" s="40"/>
    </row>
    <row r="4" spans="1:12" ht="15" customHeight="1" x14ac:dyDescent="0.25">
      <c r="B4" s="237" t="s">
        <v>22</v>
      </c>
      <c r="C4" s="237"/>
      <c r="D4" s="237"/>
      <c r="E4" s="237"/>
      <c r="F4" s="237"/>
      <c r="G4" s="237"/>
      <c r="H4" s="237"/>
      <c r="I4" s="43"/>
      <c r="J4" s="44"/>
      <c r="K4" s="45"/>
      <c r="L4" s="43"/>
    </row>
    <row r="5" spans="1:12" ht="15" customHeight="1" x14ac:dyDescent="0.25">
      <c r="B5" s="138"/>
      <c r="C5" s="137"/>
      <c r="D5" s="137"/>
      <c r="E5" s="137"/>
      <c r="F5" s="137"/>
      <c r="G5" s="137"/>
      <c r="H5" s="137"/>
      <c r="I5" s="43"/>
      <c r="J5" s="44"/>
      <c r="K5" s="45"/>
      <c r="L5" s="43"/>
    </row>
    <row r="6" spans="1:12" ht="15" customHeight="1" x14ac:dyDescent="0.25">
      <c r="B6" s="170" t="s">
        <v>103</v>
      </c>
      <c r="C6" s="137"/>
      <c r="D6" s="137"/>
      <c r="E6" s="137"/>
      <c r="F6" s="137"/>
      <c r="G6" s="137"/>
      <c r="H6" s="137"/>
      <c r="I6" s="43"/>
      <c r="J6" s="44"/>
      <c r="K6" s="45"/>
      <c r="L6" s="43"/>
    </row>
    <row r="7" spans="1:12" ht="15" customHeight="1" x14ac:dyDescent="0.25">
      <c r="B7" s="139" t="s">
        <v>87</v>
      </c>
      <c r="C7" s="137"/>
      <c r="D7" s="137"/>
      <c r="E7" s="137"/>
      <c r="F7" s="137"/>
      <c r="G7" s="137"/>
      <c r="H7" s="137"/>
      <c r="I7" s="43"/>
      <c r="J7" s="44"/>
      <c r="K7" s="45"/>
      <c r="L7" s="43"/>
    </row>
    <row r="8" spans="1:12" ht="21.75" customHeight="1" x14ac:dyDescent="0.25">
      <c r="A8" s="46"/>
      <c r="B8" s="138" t="s">
        <v>104</v>
      </c>
      <c r="C8" s="118"/>
      <c r="D8" s="118"/>
      <c r="E8" s="118"/>
      <c r="F8" s="118"/>
      <c r="G8" s="118"/>
      <c r="H8" s="118"/>
      <c r="I8" s="118"/>
      <c r="J8" s="45"/>
      <c r="K8" s="45"/>
      <c r="L8" s="43"/>
    </row>
    <row r="9" spans="1:12" ht="15" customHeight="1" x14ac:dyDescent="0.25">
      <c r="B9" s="110" t="s">
        <v>46</v>
      </c>
      <c r="C9" s="35"/>
      <c r="D9" s="35"/>
      <c r="E9" s="35"/>
      <c r="F9" s="35"/>
      <c r="G9" s="28"/>
      <c r="H9" s="28"/>
    </row>
    <row r="10" spans="1:12" ht="23.25" customHeight="1" x14ac:dyDescent="0.25">
      <c r="B10" s="117" t="s">
        <v>113</v>
      </c>
      <c r="C10" s="36"/>
      <c r="D10" s="36"/>
      <c r="E10" s="36"/>
      <c r="F10" s="36"/>
      <c r="G10" s="28"/>
      <c r="H10" s="28"/>
    </row>
    <row r="11" spans="1:12" ht="12.75" customHeight="1" x14ac:dyDescent="0.25">
      <c r="B11" s="117" t="s">
        <v>114</v>
      </c>
      <c r="C11" s="36"/>
      <c r="D11" s="36"/>
      <c r="E11" s="36"/>
      <c r="F11" s="36"/>
      <c r="G11" s="28"/>
      <c r="H11" s="28"/>
    </row>
    <row r="12" spans="1:12" ht="12.75" customHeight="1" x14ac:dyDescent="0.25">
      <c r="B12" s="117" t="s">
        <v>115</v>
      </c>
      <c r="C12" s="36"/>
      <c r="D12" s="36"/>
      <c r="E12" s="36"/>
      <c r="F12" s="36"/>
      <c r="G12" s="28"/>
      <c r="H12" s="28"/>
    </row>
    <row r="13" spans="1:12" ht="12.75" customHeight="1" x14ac:dyDescent="0.25">
      <c r="B13" s="117"/>
      <c r="C13" s="36"/>
      <c r="D13" s="36"/>
      <c r="E13" s="36"/>
      <c r="F13" s="36"/>
      <c r="G13" s="28"/>
      <c r="H13" s="28"/>
    </row>
    <row r="14" spans="1:12" ht="79.5" thickBot="1" x14ac:dyDescent="0.3">
      <c r="B14" s="27"/>
      <c r="C14" s="48"/>
      <c r="D14" s="166" t="s">
        <v>18</v>
      </c>
      <c r="E14" s="168" t="s">
        <v>19</v>
      </c>
      <c r="F14" s="166" t="s">
        <v>20</v>
      </c>
      <c r="G14" s="156" t="s">
        <v>105</v>
      </c>
      <c r="H14" s="156" t="s">
        <v>106</v>
      </c>
    </row>
    <row r="15" spans="1:12" ht="53.25" customHeight="1" thickBot="1" x14ac:dyDescent="0.3">
      <c r="B15" s="247" t="s">
        <v>35</v>
      </c>
      <c r="C15" s="248"/>
      <c r="D15" s="171">
        <v>0</v>
      </c>
      <c r="E15" s="37">
        <v>0</v>
      </c>
      <c r="F15" s="37">
        <v>0</v>
      </c>
      <c r="G15" s="49">
        <f>D15+E15+F15</f>
        <v>0</v>
      </c>
      <c r="H15" s="50" t="str">
        <f>IFERROR(D15*'1. Adults'!F39+E15*'1. Adults'!G39+F15*'1. Adults'!H39, " ")</f>
        <v xml:space="preserve"> </v>
      </c>
      <c r="I15" s="202" t="s">
        <v>79</v>
      </c>
    </row>
    <row r="16" spans="1:12" ht="50.25" customHeight="1" thickBot="1" x14ac:dyDescent="0.3">
      <c r="B16" s="247" t="s">
        <v>97</v>
      </c>
      <c r="C16" s="248"/>
      <c r="D16" s="172">
        <v>0</v>
      </c>
      <c r="E16" s="38">
        <v>0</v>
      </c>
      <c r="F16" s="51">
        <v>0</v>
      </c>
      <c r="G16" s="52">
        <f>D16+E16+F16</f>
        <v>0</v>
      </c>
      <c r="H16" s="50">
        <f>'2. Calories per Family Member'!D16*1663+'2. Calories per Family Member'!E16*1892+'2. Calories per Family Member'!F16*2221</f>
        <v>0</v>
      </c>
      <c r="I16" s="202" t="s">
        <v>112</v>
      </c>
    </row>
    <row r="17" spans="2:14" ht="45" customHeight="1" x14ac:dyDescent="0.25">
      <c r="B17" s="247" t="s">
        <v>108</v>
      </c>
      <c r="C17" s="248"/>
      <c r="D17" s="242"/>
      <c r="E17" s="242"/>
      <c r="F17" s="242"/>
      <c r="G17" s="243"/>
      <c r="H17" s="50" t="str">
        <f>IFERROR(((H15+H16)/SUM(D15:F16)), " ")</f>
        <v xml:space="preserve"> </v>
      </c>
    </row>
    <row r="18" spans="2:14" ht="61.5" customHeight="1" x14ac:dyDescent="0.25">
      <c r="B18" s="247" t="s">
        <v>107</v>
      </c>
      <c r="C18" s="248"/>
      <c r="H18" s="50">
        <f>IFERROR((G16*285*0.75/(35*(E16+2))), " ")</f>
        <v>0</v>
      </c>
      <c r="I18" s="249" t="s">
        <v>110</v>
      </c>
      <c r="J18" s="250"/>
      <c r="K18" s="250"/>
      <c r="L18" s="251"/>
    </row>
    <row r="19" spans="2:14" ht="57" customHeight="1" x14ac:dyDescent="0.25">
      <c r="B19" s="247" t="s">
        <v>109</v>
      </c>
      <c r="C19" s="248"/>
      <c r="D19" s="244"/>
      <c r="E19" s="244"/>
      <c r="F19" s="244"/>
      <c r="G19" s="245"/>
      <c r="H19" s="53" t="str">
        <f>IFERROR((ROUNDUP(H17+H18,0))," ")</f>
        <v xml:space="preserve"> </v>
      </c>
      <c r="I19" s="54"/>
      <c r="J19" s="54"/>
      <c r="K19" s="55"/>
    </row>
    <row r="20" spans="2:14" ht="42" customHeight="1" x14ac:dyDescent="0.25">
      <c r="B20" s="27"/>
      <c r="C20" s="56"/>
      <c r="D20" s="56"/>
      <c r="E20" s="56"/>
      <c r="F20" s="56"/>
      <c r="G20" s="56"/>
      <c r="H20" s="56"/>
      <c r="I20" s="57"/>
    </row>
    <row r="21" spans="2:14" x14ac:dyDescent="0.25">
      <c r="C21" s="58"/>
      <c r="D21" s="58"/>
      <c r="E21" s="58"/>
      <c r="F21" s="58"/>
      <c r="G21" s="58"/>
      <c r="H21" s="58"/>
      <c r="I21" s="59"/>
      <c r="J21" s="60"/>
      <c r="K21" s="61"/>
    </row>
    <row r="22" spans="2:14" x14ac:dyDescent="0.25">
      <c r="C22" s="62"/>
      <c r="D22" s="63"/>
      <c r="E22" s="63"/>
      <c r="F22" s="63"/>
      <c r="G22" s="63"/>
      <c r="H22" s="64"/>
      <c r="I22" s="65"/>
      <c r="J22" s="66"/>
      <c r="K22" s="67"/>
      <c r="L22" s="68"/>
      <c r="M22" s="68"/>
      <c r="N22" s="68"/>
    </row>
    <row r="23" spans="2:14" ht="25.5" customHeight="1" x14ac:dyDescent="0.25">
      <c r="C23" s="69"/>
      <c r="D23" s="69"/>
      <c r="E23" s="69"/>
      <c r="F23" s="70"/>
      <c r="G23" s="70"/>
      <c r="H23" s="70"/>
      <c r="I23" s="71"/>
      <c r="J23" s="72"/>
      <c r="K23" s="73"/>
      <c r="L23" s="68"/>
      <c r="M23" s="68"/>
      <c r="N23" s="68"/>
    </row>
    <row r="24" spans="2:14" ht="19.5" customHeight="1" x14ac:dyDescent="0.25">
      <c r="C24" s="74"/>
      <c r="D24" s="74"/>
      <c r="E24" s="74"/>
      <c r="F24" s="74"/>
      <c r="G24" s="74"/>
      <c r="H24" s="74"/>
      <c r="I24" s="75"/>
      <c r="J24" s="76"/>
      <c r="K24" s="77"/>
    </row>
    <row r="25" spans="2:14" x14ac:dyDescent="0.25">
      <c r="C25" s="74"/>
      <c r="D25" s="74"/>
      <c r="E25" s="74"/>
      <c r="F25" s="74"/>
      <c r="G25" s="74"/>
      <c r="H25" s="74"/>
      <c r="I25" s="75"/>
      <c r="J25" s="76"/>
      <c r="K25" s="77"/>
    </row>
    <row r="26" spans="2:14" x14ac:dyDescent="0.25">
      <c r="C26" s="74"/>
      <c r="D26" s="74"/>
      <c r="E26" s="74"/>
      <c r="F26" s="74"/>
      <c r="G26" s="74"/>
      <c r="H26" s="74"/>
      <c r="I26" s="75"/>
      <c r="J26" s="76"/>
      <c r="K26" s="77"/>
      <c r="L26" s="78"/>
    </row>
    <row r="27" spans="2:14" x14ac:dyDescent="0.25">
      <c r="C27" s="74"/>
      <c r="D27" s="74"/>
      <c r="E27" s="74"/>
      <c r="F27" s="74"/>
      <c r="G27" s="74"/>
      <c r="H27" s="74"/>
      <c r="I27" s="75"/>
      <c r="J27" s="76"/>
      <c r="K27" s="77"/>
    </row>
    <row r="28" spans="2:14" x14ac:dyDescent="0.25">
      <c r="C28" s="74"/>
      <c r="D28" s="74"/>
      <c r="E28" s="74"/>
      <c r="F28" s="74"/>
      <c r="G28" s="74"/>
      <c r="H28" s="74"/>
      <c r="I28" s="75"/>
      <c r="J28" s="76"/>
      <c r="K28" s="77"/>
    </row>
    <row r="29" spans="2:14" x14ac:dyDescent="0.25">
      <c r="C29" s="74"/>
      <c r="D29" s="74"/>
      <c r="E29" s="74"/>
      <c r="F29" s="74"/>
      <c r="G29" s="74"/>
      <c r="H29" s="74"/>
      <c r="I29" s="75"/>
      <c r="J29" s="76"/>
      <c r="K29" s="77"/>
    </row>
    <row r="30" spans="2:14" x14ac:dyDescent="0.25">
      <c r="C30" s="74"/>
      <c r="D30" s="74"/>
      <c r="E30" s="74"/>
      <c r="F30" s="74"/>
      <c r="G30" s="74"/>
      <c r="H30" s="74"/>
      <c r="I30" s="75"/>
      <c r="J30" s="76"/>
      <c r="K30" s="77"/>
    </row>
    <row r="31" spans="2:14" x14ac:dyDescent="0.25">
      <c r="C31" s="74"/>
      <c r="D31" s="74"/>
      <c r="E31" s="74"/>
      <c r="F31" s="74"/>
      <c r="G31" s="74"/>
      <c r="H31" s="74"/>
      <c r="I31" s="75"/>
      <c r="J31" s="76"/>
      <c r="K31" s="77"/>
    </row>
    <row r="32" spans="2:14" x14ac:dyDescent="0.25">
      <c r="C32" s="74"/>
      <c r="D32" s="74"/>
      <c r="E32" s="74"/>
      <c r="F32" s="74"/>
      <c r="G32" s="74"/>
      <c r="H32" s="74"/>
      <c r="I32" s="75"/>
      <c r="J32" s="76"/>
      <c r="K32" s="77"/>
    </row>
    <row r="33" spans="3:46" x14ac:dyDescent="0.25">
      <c r="C33" s="74"/>
      <c r="D33" s="74"/>
      <c r="E33" s="74"/>
      <c r="F33" s="74"/>
      <c r="G33" s="74"/>
      <c r="H33" s="74"/>
      <c r="I33" s="75"/>
      <c r="J33" s="76"/>
      <c r="K33" s="77"/>
    </row>
    <row r="34" spans="3:46" x14ac:dyDescent="0.25">
      <c r="C34" s="74"/>
      <c r="D34" s="74"/>
      <c r="E34" s="74"/>
      <c r="F34" s="74"/>
      <c r="G34" s="74"/>
      <c r="H34" s="74"/>
      <c r="I34" s="75"/>
      <c r="J34" s="76"/>
      <c r="K34" s="77"/>
    </row>
    <row r="35" spans="3:46" x14ac:dyDescent="0.25">
      <c r="C35" s="74"/>
      <c r="D35" s="74"/>
      <c r="E35" s="74"/>
      <c r="F35" s="74"/>
      <c r="G35" s="74"/>
      <c r="H35" s="74"/>
      <c r="I35" s="75"/>
      <c r="J35" s="76"/>
      <c r="K35" s="77"/>
    </row>
    <row r="36" spans="3:46" x14ac:dyDescent="0.25">
      <c r="C36" s="74"/>
      <c r="D36" s="74"/>
      <c r="E36" s="74"/>
      <c r="F36" s="74"/>
      <c r="G36" s="74"/>
      <c r="H36" s="74"/>
      <c r="I36" s="75"/>
      <c r="J36" s="76"/>
      <c r="K36" s="77"/>
    </row>
    <row r="37" spans="3:46" x14ac:dyDescent="0.25">
      <c r="C37" s="74"/>
      <c r="D37" s="74"/>
      <c r="E37" s="74"/>
      <c r="F37" s="74"/>
      <c r="G37" s="74"/>
      <c r="H37" s="74"/>
      <c r="I37" s="75"/>
      <c r="J37" s="76"/>
      <c r="K37" s="77"/>
    </row>
    <row r="38" spans="3:46" x14ac:dyDescent="0.25">
      <c r="C38" s="74"/>
      <c r="D38" s="74"/>
      <c r="E38" s="74"/>
      <c r="F38" s="74"/>
      <c r="G38" s="74"/>
      <c r="H38" s="74"/>
      <c r="I38" s="75"/>
      <c r="J38" s="76"/>
      <c r="K38" s="77"/>
    </row>
    <row r="39" spans="3:46" x14ac:dyDescent="0.25">
      <c r="C39" s="74"/>
      <c r="D39" s="74"/>
      <c r="E39" s="74"/>
      <c r="F39" s="74"/>
      <c r="G39" s="74"/>
      <c r="H39" s="74"/>
      <c r="I39" s="75"/>
      <c r="J39" s="76"/>
      <c r="K39" s="77"/>
    </row>
    <row r="40" spans="3:46" x14ac:dyDescent="0.25">
      <c r="C40" s="74"/>
      <c r="D40" s="74"/>
      <c r="E40" s="74"/>
      <c r="F40" s="74"/>
      <c r="G40" s="74"/>
      <c r="H40" s="74"/>
      <c r="I40" s="75"/>
      <c r="J40" s="76"/>
      <c r="K40" s="77"/>
    </row>
    <row r="41" spans="3:46" ht="17.25" customHeight="1" x14ac:dyDescent="0.25">
      <c r="C41" s="75"/>
      <c r="D41" s="75"/>
      <c r="E41" s="75"/>
      <c r="F41" s="74"/>
      <c r="G41" s="74"/>
      <c r="H41" s="74"/>
      <c r="I41" s="75"/>
      <c r="J41" s="76"/>
      <c r="K41" s="77"/>
    </row>
    <row r="42" spans="3:46" x14ac:dyDescent="0.25">
      <c r="C42" s="79"/>
      <c r="D42" s="80"/>
      <c r="E42" s="80"/>
      <c r="F42" s="81"/>
      <c r="G42" s="81"/>
      <c r="H42" s="82"/>
      <c r="I42" s="75"/>
      <c r="J42" s="76"/>
      <c r="K42" s="77"/>
    </row>
    <row r="43" spans="3:46" x14ac:dyDescent="0.25">
      <c r="C43" s="57"/>
      <c r="D43" s="57"/>
      <c r="E43" s="57"/>
      <c r="F43" s="57"/>
      <c r="G43" s="57"/>
      <c r="H43" s="57"/>
      <c r="I43" s="75"/>
      <c r="J43" s="76"/>
      <c r="K43" s="77"/>
    </row>
    <row r="45" spans="3:46" x14ac:dyDescent="0.25">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row>
    <row r="46" spans="3:46" x14ac:dyDescent="0.25">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row>
    <row r="47" spans="3:46" ht="180.75" x14ac:dyDescent="0.25">
      <c r="P47" s="83"/>
      <c r="Q47" s="84" t="s">
        <v>23</v>
      </c>
      <c r="R47" s="84"/>
      <c r="S47" s="84"/>
      <c r="T47" s="84"/>
      <c r="U47" s="84"/>
      <c r="V47" s="84"/>
      <c r="W47" s="84"/>
      <c r="X47" s="83"/>
      <c r="Y47" s="83"/>
      <c r="Z47" s="83"/>
      <c r="AA47" s="83"/>
      <c r="AB47" s="83"/>
      <c r="AC47" s="83"/>
      <c r="AD47" s="83"/>
      <c r="AE47" s="83"/>
      <c r="AF47" s="83"/>
      <c r="AG47" s="83"/>
      <c r="AH47" s="83"/>
      <c r="AI47" s="83"/>
      <c r="AJ47" s="83"/>
      <c r="AK47" s="83"/>
      <c r="AL47" s="83"/>
      <c r="AM47" s="83"/>
      <c r="AN47" s="83"/>
      <c r="AO47" s="83"/>
      <c r="AP47" s="83"/>
      <c r="AQ47" s="83"/>
      <c r="AR47" s="83"/>
      <c r="AS47" s="83"/>
      <c r="AT47" s="83"/>
    </row>
    <row r="48" spans="3:46" x14ac:dyDescent="0.25">
      <c r="P48" s="83"/>
      <c r="Q48" s="85" t="s">
        <v>33</v>
      </c>
      <c r="R48" s="86"/>
      <c r="S48" s="86"/>
      <c r="T48" s="86"/>
      <c r="U48" s="86"/>
      <c r="V48" s="86"/>
      <c r="W48" s="86"/>
      <c r="X48" s="83"/>
      <c r="Y48" s="83"/>
      <c r="Z48" s="83"/>
      <c r="AA48" s="83"/>
      <c r="AB48" s="83"/>
      <c r="AC48" s="83"/>
      <c r="AD48" s="83"/>
      <c r="AE48" s="83"/>
      <c r="AF48" s="83"/>
      <c r="AG48" s="83"/>
      <c r="AH48" s="83"/>
      <c r="AI48" s="83"/>
      <c r="AJ48" s="83"/>
      <c r="AK48" s="83"/>
      <c r="AL48" s="83"/>
      <c r="AM48" s="83"/>
      <c r="AN48" s="83"/>
      <c r="AO48" s="83"/>
      <c r="AP48" s="83"/>
      <c r="AQ48" s="83"/>
      <c r="AR48" s="83"/>
      <c r="AS48" s="83"/>
      <c r="AT48" s="83"/>
    </row>
    <row r="49" spans="16:46" x14ac:dyDescent="0.25">
      <c r="P49" s="83"/>
      <c r="Q49" s="83" t="s">
        <v>34</v>
      </c>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row>
    <row r="50" spans="16:46" x14ac:dyDescent="0.25">
      <c r="P50" s="83"/>
      <c r="Q50" s="83" t="s">
        <v>29</v>
      </c>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row>
    <row r="51" spans="16:46" x14ac:dyDescent="0.25">
      <c r="P51" s="83"/>
      <c r="Q51" s="83" t="s">
        <v>30</v>
      </c>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row>
    <row r="52" spans="16:46" x14ac:dyDescent="0.25">
      <c r="P52" s="83"/>
      <c r="Q52" s="83" t="s">
        <v>31</v>
      </c>
      <c r="R52" s="83"/>
      <c r="S52" s="83"/>
      <c r="T52" s="87"/>
      <c r="U52" s="87"/>
      <c r="V52" s="87"/>
      <c r="W52" s="87"/>
      <c r="X52" s="87"/>
      <c r="Y52" s="87"/>
      <c r="Z52" s="87"/>
      <c r="AA52" s="83"/>
      <c r="AB52" s="83"/>
      <c r="AC52" s="83"/>
      <c r="AD52" s="83"/>
      <c r="AE52" s="83"/>
      <c r="AF52" s="83"/>
      <c r="AG52" s="83"/>
      <c r="AH52" s="83"/>
      <c r="AI52" s="83"/>
      <c r="AJ52" s="83"/>
      <c r="AK52" s="83"/>
      <c r="AL52" s="83"/>
      <c r="AM52" s="83"/>
      <c r="AN52" s="83"/>
      <c r="AO52" s="83"/>
      <c r="AP52" s="83"/>
      <c r="AQ52" s="83"/>
      <c r="AR52" s="83"/>
      <c r="AS52" s="83"/>
      <c r="AT52" s="83"/>
    </row>
    <row r="53" spans="16:46" x14ac:dyDescent="0.25">
      <c r="P53" s="83"/>
      <c r="Q53" s="83" t="s">
        <v>32</v>
      </c>
      <c r="R53" s="83"/>
      <c r="S53" s="83"/>
      <c r="T53" s="88"/>
      <c r="U53" s="88"/>
      <c r="V53" s="88"/>
      <c r="W53" s="88"/>
      <c r="X53" s="88"/>
      <c r="Y53" s="88"/>
      <c r="Z53" s="88"/>
      <c r="AA53" s="89"/>
      <c r="AB53" s="83"/>
      <c r="AC53" s="83"/>
      <c r="AD53" s="83"/>
      <c r="AE53" s="83"/>
      <c r="AF53" s="83"/>
      <c r="AG53" s="83"/>
      <c r="AH53" s="83"/>
      <c r="AI53" s="83"/>
      <c r="AJ53" s="83"/>
      <c r="AK53" s="83"/>
      <c r="AL53" s="83"/>
      <c r="AM53" s="83"/>
      <c r="AN53" s="83"/>
      <c r="AO53" s="83"/>
      <c r="AP53" s="83"/>
      <c r="AQ53" s="83"/>
      <c r="AR53" s="83"/>
      <c r="AS53" s="83"/>
      <c r="AT53" s="83"/>
    </row>
    <row r="54" spans="16:46" x14ac:dyDescent="0.25">
      <c r="P54" s="83"/>
      <c r="Q54" s="246" t="s">
        <v>24</v>
      </c>
      <c r="R54" s="246"/>
      <c r="S54" s="246"/>
      <c r="T54" s="246"/>
      <c r="U54" s="246"/>
      <c r="V54" s="246"/>
      <c r="W54" s="246"/>
      <c r="X54" s="83"/>
      <c r="Y54" s="83"/>
      <c r="Z54" s="83"/>
      <c r="AA54" s="83"/>
      <c r="AB54" s="83"/>
      <c r="AC54" s="83"/>
      <c r="AD54" s="83"/>
      <c r="AE54" s="83"/>
      <c r="AF54" s="83"/>
      <c r="AG54" s="83"/>
      <c r="AH54" s="83"/>
      <c r="AI54" s="83"/>
      <c r="AJ54" s="83"/>
      <c r="AK54" s="83"/>
      <c r="AL54" s="83"/>
      <c r="AM54" s="83"/>
      <c r="AN54" s="83"/>
      <c r="AO54" s="83"/>
      <c r="AP54" s="83"/>
      <c r="AQ54" s="83"/>
      <c r="AR54" s="83"/>
      <c r="AS54" s="83"/>
      <c r="AT54" s="83"/>
    </row>
    <row r="55" spans="16:46" x14ac:dyDescent="0.25">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row>
  </sheetData>
  <mergeCells count="11">
    <mergeCell ref="B1:H3"/>
    <mergeCell ref="D17:G17"/>
    <mergeCell ref="D19:G19"/>
    <mergeCell ref="B4:H4"/>
    <mergeCell ref="Q54:W54"/>
    <mergeCell ref="B17:C17"/>
    <mergeCell ref="B18:C18"/>
    <mergeCell ref="B19:C19"/>
    <mergeCell ref="B15:C15"/>
    <mergeCell ref="B16:C16"/>
    <mergeCell ref="I18:L18"/>
  </mergeCells>
  <dataValidations count="1">
    <dataValidation type="whole" operator="greaterThan" allowBlank="1" showInputMessage="1" showErrorMessage="1" errorTitle="Error" error="There must be at least 2 adults" sqref="G15">
      <formula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48"/>
  <sheetViews>
    <sheetView showGridLines="0" zoomScale="110" zoomScaleNormal="110" workbookViewId="0">
      <selection activeCell="C4" sqref="C4:I4"/>
    </sheetView>
  </sheetViews>
  <sheetFormatPr defaultRowHeight="15" x14ac:dyDescent="0.25"/>
  <cols>
    <col min="1" max="1" width="2.28515625" style="9" customWidth="1"/>
    <col min="2" max="2" width="3.28515625" style="8" customWidth="1"/>
    <col min="3" max="3" width="13.42578125" customWidth="1"/>
    <col min="4" max="4" width="16.85546875" customWidth="1"/>
    <col min="5" max="5" width="16.140625" customWidth="1"/>
    <col min="6" max="6" width="13" customWidth="1"/>
    <col min="7" max="7" width="12.85546875" customWidth="1"/>
    <col min="8" max="8" width="11.5703125" bestFit="1" customWidth="1"/>
    <col min="9" max="9" width="4.85546875" customWidth="1"/>
    <col min="12" max="12" width="76.28515625" bestFit="1" customWidth="1"/>
  </cols>
  <sheetData>
    <row r="1" spans="1:21" ht="15" customHeight="1" x14ac:dyDescent="0.25">
      <c r="C1" s="254" t="s">
        <v>14</v>
      </c>
      <c r="D1" s="254"/>
      <c r="E1" s="254"/>
      <c r="F1" s="254"/>
      <c r="G1" s="254"/>
      <c r="H1" s="254"/>
      <c r="I1" s="254"/>
    </row>
    <row r="2" spans="1:21" ht="15" customHeight="1" x14ac:dyDescent="0.25">
      <c r="C2" s="254"/>
      <c r="D2" s="254"/>
      <c r="E2" s="254"/>
      <c r="F2" s="254"/>
      <c r="G2" s="254"/>
      <c r="H2" s="254"/>
      <c r="I2" s="254"/>
    </row>
    <row r="3" spans="1:21" s="1" customFormat="1" ht="15" customHeight="1" x14ac:dyDescent="0.25">
      <c r="A3" s="10"/>
      <c r="B3" s="11"/>
      <c r="C3" s="254"/>
      <c r="D3" s="254"/>
      <c r="E3" s="254"/>
      <c r="F3" s="254"/>
      <c r="G3" s="254"/>
      <c r="H3" s="254"/>
      <c r="I3" s="254"/>
    </row>
    <row r="4" spans="1:21" ht="15.75" x14ac:dyDescent="0.25">
      <c r="C4" s="255" t="s">
        <v>26</v>
      </c>
      <c r="D4" s="255"/>
      <c r="E4" s="255"/>
      <c r="F4" s="255"/>
      <c r="G4" s="255"/>
      <c r="H4" s="255"/>
      <c r="I4" s="255"/>
    </row>
    <row r="5" spans="1:21" ht="15.75" x14ac:dyDescent="0.25">
      <c r="C5" s="108"/>
      <c r="D5" s="108"/>
      <c r="E5" s="108"/>
      <c r="F5" s="108"/>
      <c r="G5" s="108"/>
      <c r="H5" s="108"/>
      <c r="I5" s="108"/>
    </row>
    <row r="6" spans="1:21" ht="15.75" x14ac:dyDescent="0.25">
      <c r="B6" s="192" t="s">
        <v>98</v>
      </c>
      <c r="C6" s="108"/>
      <c r="D6" s="108"/>
      <c r="E6" s="108"/>
      <c r="F6" s="108"/>
      <c r="G6" s="108"/>
      <c r="H6" s="108"/>
      <c r="I6" s="108"/>
    </row>
    <row r="7" spans="1:21" ht="15.75" x14ac:dyDescent="0.25">
      <c r="B7" s="192" t="s">
        <v>111</v>
      </c>
      <c r="C7" s="108"/>
      <c r="D7" s="108"/>
      <c r="E7" s="108"/>
      <c r="F7" s="108"/>
      <c r="G7" s="108"/>
      <c r="H7" s="108"/>
      <c r="I7" s="108"/>
    </row>
    <row r="8" spans="1:21" x14ac:dyDescent="0.25">
      <c r="C8" s="3"/>
      <c r="D8" s="2"/>
      <c r="E8" s="2"/>
      <c r="F8" s="3"/>
      <c r="G8" s="3"/>
      <c r="H8" s="3"/>
      <c r="I8" s="3"/>
      <c r="J8" s="3"/>
      <c r="K8" s="3"/>
      <c r="S8" s="3"/>
      <c r="T8" s="3"/>
      <c r="U8" s="3"/>
    </row>
    <row r="9" spans="1:21" ht="78.75" x14ac:dyDescent="0.25">
      <c r="A9" s="18"/>
      <c r="B9" s="19"/>
      <c r="C9" s="173" t="s">
        <v>0</v>
      </c>
      <c r="D9" s="173" t="s">
        <v>27</v>
      </c>
      <c r="E9" s="173" t="s">
        <v>28</v>
      </c>
      <c r="F9" s="173" t="s">
        <v>134</v>
      </c>
      <c r="I9" s="3"/>
      <c r="J9" s="3"/>
      <c r="K9" s="3"/>
    </row>
    <row r="10" spans="1:21" ht="15.75" x14ac:dyDescent="0.25">
      <c r="C10" s="185">
        <v>0</v>
      </c>
      <c r="D10" s="186">
        <v>649.41666666666663</v>
      </c>
      <c r="E10" s="186">
        <v>600.41666666666663</v>
      </c>
      <c r="F10" s="186">
        <v>624.91666666666663</v>
      </c>
      <c r="I10" s="4"/>
      <c r="J10" s="3"/>
      <c r="L10" s="15"/>
    </row>
    <row r="11" spans="1:21" ht="15.75" x14ac:dyDescent="0.25">
      <c r="C11" s="187">
        <v>1</v>
      </c>
      <c r="D11" s="180">
        <v>950</v>
      </c>
      <c r="E11" s="180">
        <v>850</v>
      </c>
      <c r="F11" s="180">
        <f t="shared" ref="F11:F27" si="0">(D11+E11)/2</f>
        <v>900</v>
      </c>
      <c r="I11" s="7"/>
      <c r="J11" s="3"/>
      <c r="L11" s="16"/>
      <c r="M11" s="16"/>
      <c r="N11" s="16"/>
    </row>
    <row r="12" spans="1:21" ht="15.75" x14ac:dyDescent="0.25">
      <c r="C12" s="187">
        <v>2</v>
      </c>
      <c r="D12" s="180">
        <v>1125</v>
      </c>
      <c r="E12" s="180">
        <v>1050</v>
      </c>
      <c r="F12" s="180">
        <f t="shared" si="0"/>
        <v>1087.5</v>
      </c>
      <c r="I12" s="6"/>
      <c r="J12" s="3"/>
      <c r="L12" s="12"/>
      <c r="M12" s="13"/>
      <c r="N12" s="13"/>
    </row>
    <row r="13" spans="1:21" ht="15.75" x14ac:dyDescent="0.25">
      <c r="C13" s="187">
        <v>3</v>
      </c>
      <c r="D13" s="180">
        <v>1250</v>
      </c>
      <c r="E13" s="180">
        <v>1150</v>
      </c>
      <c r="F13" s="180">
        <f t="shared" si="0"/>
        <v>1200</v>
      </c>
      <c r="I13" s="6"/>
      <c r="J13" s="3"/>
      <c r="K13" s="14"/>
      <c r="L13" s="12"/>
      <c r="M13" s="13"/>
      <c r="N13" s="13"/>
    </row>
    <row r="14" spans="1:21" ht="15.75" x14ac:dyDescent="0.25">
      <c r="C14" s="187">
        <v>4</v>
      </c>
      <c r="D14" s="180">
        <v>1350</v>
      </c>
      <c r="E14" s="180">
        <v>1250</v>
      </c>
      <c r="F14" s="180">
        <f t="shared" si="0"/>
        <v>1300</v>
      </c>
      <c r="I14" s="6"/>
      <c r="J14" s="3"/>
      <c r="L14" s="12"/>
      <c r="M14" s="13"/>
      <c r="N14" s="13"/>
    </row>
    <row r="15" spans="1:21" ht="15.75" x14ac:dyDescent="0.25">
      <c r="C15" s="187">
        <v>5</v>
      </c>
      <c r="D15" s="180">
        <v>1475</v>
      </c>
      <c r="E15" s="180">
        <v>1325</v>
      </c>
      <c r="F15" s="180">
        <f t="shared" si="0"/>
        <v>1400</v>
      </c>
      <c r="I15" s="6"/>
      <c r="J15" s="3"/>
      <c r="L15" s="12"/>
      <c r="M15" s="13"/>
      <c r="N15" s="13"/>
    </row>
    <row r="16" spans="1:21" ht="15.75" x14ac:dyDescent="0.25">
      <c r="C16" s="187">
        <v>6</v>
      </c>
      <c r="D16" s="180">
        <v>1575</v>
      </c>
      <c r="E16" s="180">
        <v>1425</v>
      </c>
      <c r="F16" s="180">
        <f t="shared" si="0"/>
        <v>1500</v>
      </c>
      <c r="I16" s="6"/>
      <c r="J16" s="3"/>
      <c r="K16" s="3"/>
      <c r="L16" s="12"/>
      <c r="M16" s="13"/>
      <c r="N16" s="13"/>
    </row>
    <row r="17" spans="1:21" ht="15.75" x14ac:dyDescent="0.25">
      <c r="C17" s="187">
        <v>7</v>
      </c>
      <c r="D17" s="180">
        <v>1700</v>
      </c>
      <c r="E17" s="180">
        <v>1550</v>
      </c>
      <c r="F17" s="180">
        <f t="shared" si="0"/>
        <v>1625</v>
      </c>
      <c r="I17" s="6"/>
      <c r="J17" s="3"/>
      <c r="K17" s="3"/>
      <c r="L17" s="12"/>
      <c r="M17" s="13"/>
      <c r="N17" s="13"/>
    </row>
    <row r="18" spans="1:21" ht="15.75" x14ac:dyDescent="0.25">
      <c r="C18" s="187">
        <v>8</v>
      </c>
      <c r="D18" s="180">
        <v>1825</v>
      </c>
      <c r="E18" s="180">
        <v>1700</v>
      </c>
      <c r="F18" s="180">
        <f t="shared" si="0"/>
        <v>1762.5</v>
      </c>
      <c r="I18" s="6"/>
      <c r="J18" s="3"/>
      <c r="K18" s="3"/>
      <c r="L18" s="12"/>
      <c r="M18" s="13"/>
      <c r="N18" s="13"/>
    </row>
    <row r="19" spans="1:21" ht="15.75" x14ac:dyDescent="0.25">
      <c r="C19" s="187">
        <v>9</v>
      </c>
      <c r="D19" s="180">
        <v>1975</v>
      </c>
      <c r="E19" s="180">
        <v>1850</v>
      </c>
      <c r="F19" s="180">
        <f t="shared" si="0"/>
        <v>1912.5</v>
      </c>
      <c r="I19" s="6"/>
      <c r="J19" s="3"/>
      <c r="K19" s="3"/>
      <c r="L19" s="16"/>
      <c r="M19" s="16"/>
      <c r="N19" s="16"/>
    </row>
    <row r="20" spans="1:21" ht="15.75" x14ac:dyDescent="0.25">
      <c r="C20" s="187">
        <v>10</v>
      </c>
      <c r="D20" s="180">
        <v>2150</v>
      </c>
      <c r="E20" s="180">
        <v>2000</v>
      </c>
      <c r="F20" s="180">
        <f t="shared" si="0"/>
        <v>2075</v>
      </c>
      <c r="I20" s="6"/>
      <c r="J20" s="3"/>
      <c r="K20" s="3"/>
      <c r="L20" s="3"/>
      <c r="M20" s="3"/>
      <c r="N20" s="3"/>
    </row>
    <row r="21" spans="1:21" ht="15.75" x14ac:dyDescent="0.25">
      <c r="C21" s="187">
        <v>11</v>
      </c>
      <c r="D21" s="180">
        <v>2350</v>
      </c>
      <c r="E21" s="180">
        <v>2150</v>
      </c>
      <c r="F21" s="180">
        <f t="shared" si="0"/>
        <v>2250</v>
      </c>
      <c r="I21" s="6"/>
      <c r="J21" s="3"/>
      <c r="K21" s="3"/>
      <c r="L21" s="3"/>
      <c r="M21" s="3"/>
      <c r="N21" s="3"/>
    </row>
    <row r="22" spans="1:21" ht="15.75" x14ac:dyDescent="0.25">
      <c r="C22" s="187">
        <v>12</v>
      </c>
      <c r="D22" s="180">
        <v>2550</v>
      </c>
      <c r="E22" s="180">
        <v>2275</v>
      </c>
      <c r="F22" s="180">
        <f t="shared" si="0"/>
        <v>2412.5</v>
      </c>
      <c r="I22" s="6"/>
      <c r="J22" s="3"/>
      <c r="K22" s="3"/>
      <c r="L22" s="3"/>
      <c r="M22" s="3"/>
      <c r="N22" s="3"/>
    </row>
    <row r="23" spans="1:21" ht="15.75" x14ac:dyDescent="0.25">
      <c r="C23" s="187">
        <v>13</v>
      </c>
      <c r="D23" s="180">
        <v>2775</v>
      </c>
      <c r="E23" s="180">
        <v>2375</v>
      </c>
      <c r="F23" s="180">
        <f t="shared" si="0"/>
        <v>2575</v>
      </c>
      <c r="I23" s="6"/>
      <c r="J23" s="3"/>
      <c r="K23" s="3"/>
      <c r="L23" s="3"/>
      <c r="M23" s="3"/>
      <c r="N23" s="3"/>
    </row>
    <row r="24" spans="1:21" ht="15.75" x14ac:dyDescent="0.25">
      <c r="C24" s="187">
        <v>14</v>
      </c>
      <c r="D24" s="180">
        <v>3000</v>
      </c>
      <c r="E24" s="180">
        <v>2450</v>
      </c>
      <c r="F24" s="180">
        <f t="shared" si="0"/>
        <v>2725</v>
      </c>
      <c r="I24" s="6"/>
      <c r="J24" s="3"/>
      <c r="K24" s="3"/>
      <c r="L24" s="3"/>
      <c r="M24" s="3"/>
      <c r="N24" s="3"/>
    </row>
    <row r="25" spans="1:21" ht="15.75" x14ac:dyDescent="0.25">
      <c r="C25" s="187">
        <v>15</v>
      </c>
      <c r="D25" s="180">
        <v>3175</v>
      </c>
      <c r="E25" s="180">
        <v>2500</v>
      </c>
      <c r="F25" s="180">
        <f t="shared" si="0"/>
        <v>2837.5</v>
      </c>
      <c r="I25" s="6"/>
      <c r="J25" s="3"/>
      <c r="K25" s="3"/>
      <c r="L25" s="3"/>
      <c r="M25" s="3"/>
      <c r="N25" s="3"/>
    </row>
    <row r="26" spans="1:21" ht="15.75" x14ac:dyDescent="0.25">
      <c r="C26" s="187">
        <v>16</v>
      </c>
      <c r="D26" s="180">
        <v>3325</v>
      </c>
      <c r="E26" s="180">
        <v>2500</v>
      </c>
      <c r="F26" s="180">
        <f t="shared" si="0"/>
        <v>2912.5</v>
      </c>
      <c r="I26" s="6"/>
      <c r="J26" s="3"/>
      <c r="L26" s="3"/>
      <c r="M26" s="3"/>
      <c r="N26" s="3"/>
    </row>
    <row r="27" spans="1:21" ht="16.5" thickBot="1" x14ac:dyDescent="0.3">
      <c r="C27" s="188">
        <v>17</v>
      </c>
      <c r="D27" s="181">
        <v>3400</v>
      </c>
      <c r="E27" s="181">
        <v>2500</v>
      </c>
      <c r="F27" s="181">
        <f t="shared" si="0"/>
        <v>2950</v>
      </c>
      <c r="I27" s="6"/>
      <c r="J27" s="3"/>
      <c r="K27" s="3"/>
      <c r="L27" s="3"/>
      <c r="M27" s="3"/>
      <c r="N27" s="3"/>
    </row>
    <row r="28" spans="1:21" ht="15.75" x14ac:dyDescent="0.25">
      <c r="C28" s="189"/>
      <c r="D28" s="233" t="s">
        <v>2</v>
      </c>
      <c r="E28" s="233" t="s">
        <v>3</v>
      </c>
      <c r="F28" s="233" t="s">
        <v>12</v>
      </c>
      <c r="I28" s="6"/>
      <c r="J28" s="3"/>
      <c r="K28" s="3"/>
      <c r="L28" s="3"/>
      <c r="M28" s="3"/>
      <c r="N28" s="3"/>
      <c r="O28" s="3"/>
      <c r="P28" s="3"/>
      <c r="Q28" s="3"/>
      <c r="R28" s="3"/>
      <c r="S28" s="3"/>
      <c r="T28" s="3"/>
      <c r="U28" s="3"/>
    </row>
    <row r="29" spans="1:21" ht="31.5" x14ac:dyDescent="0.25">
      <c r="C29" s="234" t="s">
        <v>13</v>
      </c>
      <c r="D29" s="190">
        <f>AVERAGE(D10:D27)</f>
        <v>2033.3009259259259</v>
      </c>
      <c r="E29" s="190">
        <f>AVERAGE(E10:E27)</f>
        <v>1750.023148148148</v>
      </c>
      <c r="F29" s="191">
        <f>AVERAGE(F10:F27)</f>
        <v>1891.662037037037</v>
      </c>
      <c r="I29" s="6"/>
      <c r="J29" s="3"/>
      <c r="K29" s="3"/>
      <c r="L29" s="3"/>
      <c r="M29" s="3"/>
      <c r="N29" s="3"/>
      <c r="O29" s="3"/>
      <c r="P29" s="3"/>
      <c r="Q29" s="3"/>
      <c r="R29" s="3"/>
      <c r="S29" s="3"/>
      <c r="T29" s="3"/>
      <c r="U29" s="3"/>
    </row>
    <row r="30" spans="1:21" x14ac:dyDescent="0.25">
      <c r="I30" s="6"/>
      <c r="J30" s="3"/>
      <c r="K30" s="3"/>
      <c r="L30" s="3"/>
      <c r="M30" s="3"/>
      <c r="N30" s="3"/>
      <c r="O30" s="3"/>
      <c r="P30" s="3"/>
      <c r="Q30" s="3"/>
      <c r="R30" s="3"/>
      <c r="S30" s="3"/>
      <c r="T30" s="3"/>
      <c r="U30" s="3"/>
    </row>
    <row r="31" spans="1:21" s="177" customFormat="1" ht="15.75" x14ac:dyDescent="0.25">
      <c r="A31" s="174"/>
      <c r="B31" s="175"/>
      <c r="C31" s="176" t="s">
        <v>43</v>
      </c>
      <c r="D31" s="175"/>
      <c r="E31" s="175"/>
      <c r="F31" s="175"/>
      <c r="G31" s="231"/>
      <c r="H31" s="232"/>
      <c r="I31" s="232"/>
      <c r="K31" s="178"/>
      <c r="L31" s="178"/>
      <c r="M31" s="178"/>
      <c r="N31" s="178"/>
      <c r="O31" s="178"/>
      <c r="P31" s="178"/>
      <c r="Q31" s="178"/>
      <c r="R31" s="178"/>
      <c r="S31" s="178"/>
      <c r="T31" s="178"/>
      <c r="U31" s="178"/>
    </row>
    <row r="32" spans="1:21" x14ac:dyDescent="0.25">
      <c r="C32" s="17"/>
      <c r="D32" s="17"/>
      <c r="E32" s="17"/>
      <c r="F32" s="17"/>
      <c r="G32" s="17"/>
      <c r="K32" s="3"/>
      <c r="L32" s="3"/>
      <c r="M32" s="3"/>
      <c r="N32" s="3"/>
      <c r="O32" s="3"/>
      <c r="P32" s="3"/>
      <c r="Q32" s="3"/>
      <c r="R32" s="3"/>
      <c r="S32" s="3"/>
      <c r="T32" s="3"/>
      <c r="U32" s="3"/>
    </row>
    <row r="33" spans="3:21" ht="15.75" x14ac:dyDescent="0.25">
      <c r="C33" s="17"/>
      <c r="D33" s="179" t="s">
        <v>1</v>
      </c>
      <c r="E33" s="179" t="s">
        <v>2</v>
      </c>
      <c r="F33" s="179" t="s">
        <v>3</v>
      </c>
      <c r="G33" s="17"/>
      <c r="H33" s="3"/>
      <c r="I33" s="3"/>
      <c r="K33" s="3"/>
      <c r="L33" s="3"/>
      <c r="M33" s="3"/>
      <c r="N33" s="3"/>
      <c r="O33" s="3"/>
      <c r="P33" s="3"/>
      <c r="Q33" s="3"/>
      <c r="R33" s="3"/>
      <c r="S33" s="3"/>
      <c r="T33" s="3"/>
      <c r="U33" s="3"/>
    </row>
    <row r="34" spans="3:21" ht="15.75" x14ac:dyDescent="0.25">
      <c r="C34" s="17"/>
      <c r="D34" s="180">
        <v>0</v>
      </c>
      <c r="E34" s="180">
        <v>518</v>
      </c>
      <c r="F34" s="180">
        <v>464</v>
      </c>
      <c r="G34" s="17"/>
      <c r="H34" s="3"/>
      <c r="I34" s="3"/>
      <c r="K34" s="3"/>
      <c r="L34" s="3"/>
      <c r="M34" s="3"/>
      <c r="N34" s="3"/>
      <c r="O34" s="3"/>
      <c r="P34" s="3"/>
      <c r="Q34" s="3"/>
      <c r="R34" s="3"/>
      <c r="S34" s="3"/>
      <c r="T34" s="3"/>
      <c r="U34" s="3"/>
    </row>
    <row r="35" spans="3:21" ht="15.75" x14ac:dyDescent="0.25">
      <c r="C35" s="17"/>
      <c r="D35" s="180">
        <v>1</v>
      </c>
      <c r="E35" s="180">
        <v>570</v>
      </c>
      <c r="F35" s="180">
        <v>517</v>
      </c>
      <c r="G35" s="17"/>
      <c r="H35" s="3"/>
      <c r="I35" s="3"/>
      <c r="K35" s="3"/>
      <c r="L35" s="3"/>
      <c r="M35" s="3"/>
      <c r="N35" s="3"/>
      <c r="O35" s="3"/>
      <c r="P35" s="3"/>
      <c r="Q35" s="3"/>
      <c r="R35" s="3"/>
      <c r="S35" s="3"/>
      <c r="T35" s="3"/>
      <c r="U35" s="3"/>
    </row>
    <row r="36" spans="3:21" ht="15.75" x14ac:dyDescent="0.25">
      <c r="C36" s="17"/>
      <c r="D36" s="180">
        <v>2</v>
      </c>
      <c r="E36" s="180">
        <v>596</v>
      </c>
      <c r="F36" s="180">
        <v>550</v>
      </c>
      <c r="G36" s="17"/>
      <c r="H36" s="3"/>
      <c r="I36" s="3"/>
      <c r="L36" s="3"/>
      <c r="M36" s="3"/>
      <c r="N36" s="3"/>
      <c r="O36" s="3"/>
      <c r="P36" s="3"/>
      <c r="Q36" s="3"/>
      <c r="R36" s="3"/>
      <c r="S36" s="3"/>
      <c r="T36" s="3"/>
      <c r="U36" s="3"/>
    </row>
    <row r="37" spans="3:21" ht="15.75" x14ac:dyDescent="0.25">
      <c r="C37" s="17"/>
      <c r="D37" s="180">
        <v>3</v>
      </c>
      <c r="E37" s="180">
        <v>569</v>
      </c>
      <c r="F37" s="180">
        <v>537</v>
      </c>
      <c r="G37" s="17"/>
      <c r="H37" s="3"/>
      <c r="I37" s="3"/>
      <c r="L37" s="3"/>
      <c r="M37" s="3"/>
      <c r="N37" s="3"/>
      <c r="O37" s="3"/>
      <c r="P37" s="3"/>
      <c r="Q37" s="3"/>
      <c r="R37" s="3"/>
      <c r="S37" s="3"/>
      <c r="T37" s="3"/>
      <c r="U37" s="3"/>
    </row>
    <row r="38" spans="3:21" ht="15.75" x14ac:dyDescent="0.25">
      <c r="C38" s="17"/>
      <c r="D38" s="180">
        <v>4</v>
      </c>
      <c r="E38" s="180">
        <v>608</v>
      </c>
      <c r="F38" s="180">
        <v>571</v>
      </c>
      <c r="G38" s="17"/>
      <c r="H38" s="3"/>
      <c r="I38" s="3"/>
      <c r="L38" s="3"/>
      <c r="M38" s="3"/>
      <c r="N38" s="3"/>
      <c r="O38" s="3"/>
      <c r="P38" s="3"/>
      <c r="Q38" s="3"/>
      <c r="R38" s="3"/>
      <c r="S38" s="3"/>
      <c r="T38" s="3"/>
      <c r="U38" s="3"/>
    </row>
    <row r="39" spans="3:21" ht="15.75" x14ac:dyDescent="0.25">
      <c r="C39" s="17"/>
      <c r="D39" s="180">
        <v>5</v>
      </c>
      <c r="E39" s="180">
        <v>639</v>
      </c>
      <c r="F39" s="180">
        <v>599</v>
      </c>
      <c r="G39" s="17"/>
      <c r="H39" s="3"/>
      <c r="I39" s="3"/>
      <c r="L39" s="3"/>
      <c r="M39" s="3"/>
      <c r="N39" s="3"/>
      <c r="O39" s="3"/>
      <c r="P39" s="3"/>
      <c r="Q39" s="3"/>
      <c r="R39" s="3"/>
      <c r="S39" s="3"/>
      <c r="T39" s="3"/>
      <c r="U39" s="3"/>
    </row>
    <row r="40" spans="3:21" ht="15.75" x14ac:dyDescent="0.25">
      <c r="C40" s="17"/>
      <c r="D40" s="180">
        <v>6</v>
      </c>
      <c r="E40" s="180">
        <v>653</v>
      </c>
      <c r="F40" s="180">
        <v>604</v>
      </c>
      <c r="G40" s="17"/>
      <c r="H40" s="3"/>
      <c r="I40" s="3"/>
      <c r="L40" s="3"/>
      <c r="M40" s="3"/>
      <c r="N40" s="3"/>
      <c r="O40" s="3"/>
      <c r="P40" s="3"/>
      <c r="Q40" s="3"/>
      <c r="R40" s="3"/>
      <c r="S40" s="3"/>
      <c r="T40" s="3"/>
      <c r="U40" s="3"/>
    </row>
    <row r="41" spans="3:21" ht="15.75" x14ac:dyDescent="0.25">
      <c r="C41" s="17"/>
      <c r="D41" s="180">
        <v>7</v>
      </c>
      <c r="E41" s="180">
        <v>680</v>
      </c>
      <c r="F41" s="180">
        <v>629</v>
      </c>
      <c r="G41" s="17"/>
      <c r="H41" s="3"/>
      <c r="I41" s="3"/>
      <c r="L41" s="3"/>
      <c r="M41" s="3"/>
      <c r="N41" s="3"/>
      <c r="O41" s="3"/>
      <c r="P41" s="3"/>
      <c r="Q41" s="3"/>
      <c r="R41" s="3"/>
      <c r="S41" s="3"/>
      <c r="T41" s="3"/>
      <c r="U41" s="3"/>
    </row>
    <row r="42" spans="3:21" ht="15.75" x14ac:dyDescent="0.25">
      <c r="C42" s="17"/>
      <c r="D42" s="180">
        <v>8</v>
      </c>
      <c r="E42" s="180">
        <v>702</v>
      </c>
      <c r="F42" s="180">
        <v>652</v>
      </c>
      <c r="G42" s="17"/>
      <c r="H42" s="3"/>
      <c r="I42" s="3"/>
      <c r="L42" s="3"/>
      <c r="M42" s="3"/>
      <c r="N42" s="3"/>
      <c r="O42" s="3"/>
      <c r="P42" s="3"/>
      <c r="Q42" s="3"/>
      <c r="R42" s="3"/>
      <c r="S42" s="3"/>
      <c r="T42" s="3"/>
      <c r="U42" s="3"/>
    </row>
    <row r="43" spans="3:21" ht="15.75" x14ac:dyDescent="0.25">
      <c r="C43" s="17"/>
      <c r="D43" s="180">
        <v>9</v>
      </c>
      <c r="E43" s="180">
        <v>731</v>
      </c>
      <c r="F43" s="180">
        <v>676</v>
      </c>
      <c r="G43" s="17"/>
      <c r="H43" s="3"/>
      <c r="I43" s="3"/>
      <c r="L43" s="3"/>
      <c r="M43" s="3"/>
      <c r="N43" s="3"/>
      <c r="O43" s="3"/>
      <c r="P43" s="3"/>
      <c r="Q43" s="3"/>
      <c r="R43" s="3"/>
      <c r="S43" s="3"/>
      <c r="T43" s="3"/>
      <c r="U43" s="3"/>
    </row>
    <row r="44" spans="3:21" ht="15.75" x14ac:dyDescent="0.25">
      <c r="C44" s="17"/>
      <c r="D44" s="180">
        <v>10</v>
      </c>
      <c r="E44" s="180">
        <v>752</v>
      </c>
      <c r="F44" s="180">
        <v>694</v>
      </c>
      <c r="G44" s="17"/>
      <c r="H44" s="3"/>
      <c r="I44" s="3"/>
    </row>
    <row r="45" spans="3:21" ht="15.75" x14ac:dyDescent="0.25">
      <c r="C45" s="17"/>
      <c r="D45" s="181">
        <v>11</v>
      </c>
      <c r="E45" s="181">
        <v>775</v>
      </c>
      <c r="F45" s="181">
        <v>712</v>
      </c>
      <c r="G45" s="17"/>
      <c r="H45" s="3"/>
      <c r="I45" s="3"/>
    </row>
    <row r="46" spans="3:21" ht="33.75" customHeight="1" x14ac:dyDescent="0.25">
      <c r="C46" s="17"/>
      <c r="D46" s="182" t="s">
        <v>99</v>
      </c>
      <c r="E46" s="183">
        <f>AVERAGE(E34:E45)</f>
        <v>649.41666666666663</v>
      </c>
      <c r="F46" s="183">
        <f>AVERAGE(F34:F45)</f>
        <v>600.41666666666663</v>
      </c>
      <c r="G46" s="17"/>
      <c r="H46" s="5"/>
      <c r="I46" s="3"/>
    </row>
    <row r="47" spans="3:21" ht="47.25" x14ac:dyDescent="0.25">
      <c r="C47" s="17"/>
      <c r="D47" s="184" t="s">
        <v>25</v>
      </c>
      <c r="E47" s="252">
        <f>(E46+F46)/2</f>
        <v>624.91666666666663</v>
      </c>
      <c r="F47" s="253"/>
      <c r="G47" s="17"/>
    </row>
    <row r="48" spans="3:21" x14ac:dyDescent="0.25">
      <c r="C48" s="17"/>
      <c r="D48" s="17"/>
      <c r="E48" s="17"/>
      <c r="F48" s="17"/>
      <c r="G48" s="17"/>
    </row>
  </sheetData>
  <mergeCells count="3">
    <mergeCell ref="E47:F47"/>
    <mergeCell ref="C1:I3"/>
    <mergeCell ref="C4:I4"/>
  </mergeCells>
  <pageMargins left="0.7" right="0.7" top="0.75" bottom="0.75" header="0.3" footer="0.3"/>
  <pageSetup scale="9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57"/>
  <sheetViews>
    <sheetView showGridLines="0" tabSelected="1" topLeftCell="A32" zoomScaleNormal="100" workbookViewId="0">
      <selection activeCell="F42" sqref="F42"/>
    </sheetView>
  </sheetViews>
  <sheetFormatPr defaultColWidth="9.140625" defaultRowHeight="15" x14ac:dyDescent="0.25"/>
  <cols>
    <col min="1" max="1" width="2.140625" style="90" customWidth="1"/>
    <col min="2" max="2" width="2.42578125" style="29" customWidth="1"/>
    <col min="3" max="3" width="22.7109375" style="29" customWidth="1"/>
    <col min="4" max="4" width="14.42578125" style="29" customWidth="1"/>
    <col min="5" max="5" width="17.42578125" style="29" customWidth="1"/>
    <col min="6" max="6" width="18.28515625" style="29" customWidth="1"/>
    <col min="7" max="7" width="10.85546875" style="29" customWidth="1"/>
    <col min="8" max="8" width="2.140625" style="29" customWidth="1"/>
    <col min="9" max="9" width="7.85546875" style="29" customWidth="1"/>
    <col min="10" max="10" width="7.5703125" style="29" customWidth="1"/>
    <col min="11" max="11" width="2.7109375" style="29" customWidth="1"/>
    <col min="12" max="12" width="7.85546875" style="29" customWidth="1"/>
    <col min="13" max="16384" width="9.140625" style="29"/>
  </cols>
  <sheetData>
    <row r="1" spans="1:29" ht="15" customHeight="1" x14ac:dyDescent="0.25">
      <c r="B1" s="236" t="s">
        <v>14</v>
      </c>
      <c r="C1" s="236"/>
      <c r="D1" s="236"/>
      <c r="E1" s="236"/>
      <c r="F1" s="236"/>
      <c r="G1" s="236"/>
      <c r="H1" s="236"/>
      <c r="I1" s="236"/>
      <c r="J1" s="236"/>
      <c r="K1" s="236"/>
      <c r="L1" s="236"/>
    </row>
    <row r="2" spans="1:29" ht="15" customHeight="1" x14ac:dyDescent="0.25">
      <c r="B2" s="236"/>
      <c r="C2" s="236"/>
      <c r="D2" s="236"/>
      <c r="E2" s="236"/>
      <c r="F2" s="236"/>
      <c r="G2" s="236"/>
      <c r="H2" s="236"/>
      <c r="I2" s="236"/>
      <c r="J2" s="236"/>
      <c r="K2" s="236"/>
      <c r="L2" s="236"/>
    </row>
    <row r="3" spans="1:29" ht="18.75" x14ac:dyDescent="0.25">
      <c r="B3" s="169"/>
      <c r="D3" s="193"/>
      <c r="E3" s="193"/>
      <c r="F3" s="193"/>
      <c r="G3" s="193"/>
      <c r="H3" s="193"/>
      <c r="I3" s="193"/>
      <c r="J3" s="193"/>
      <c r="K3" s="193"/>
      <c r="L3" s="193"/>
    </row>
    <row r="4" spans="1:29" s="200" customFormat="1" ht="18.75" x14ac:dyDescent="0.3">
      <c r="A4" s="90"/>
      <c r="B4" s="199" t="s">
        <v>118</v>
      </c>
      <c r="C4" s="199"/>
      <c r="D4" s="199"/>
      <c r="E4" s="199"/>
      <c r="F4" s="199"/>
      <c r="G4" s="199"/>
      <c r="H4" s="199"/>
      <c r="I4" s="199"/>
      <c r="J4" s="199"/>
      <c r="K4" s="203"/>
      <c r="L4" s="203"/>
      <c r="M4" s="203"/>
      <c r="N4" s="203"/>
      <c r="O4" s="203"/>
    </row>
    <row r="5" spans="1:29" s="203" customFormat="1" ht="18.75" x14ac:dyDescent="0.3">
      <c r="A5" s="90"/>
    </row>
    <row r="6" spans="1:29" s="200" customFormat="1" ht="18.75" x14ac:dyDescent="0.3">
      <c r="A6" s="90"/>
      <c r="B6" s="205" t="s">
        <v>119</v>
      </c>
      <c r="C6" s="205"/>
      <c r="D6" s="205"/>
      <c r="E6" s="205"/>
      <c r="F6" s="205"/>
      <c r="G6" s="205"/>
      <c r="H6" s="205"/>
      <c r="I6" s="205"/>
      <c r="J6" s="205"/>
      <c r="K6" s="205"/>
      <c r="L6" s="205"/>
      <c r="M6" s="205"/>
      <c r="N6" s="203"/>
      <c r="O6" s="203"/>
      <c r="P6" s="203"/>
      <c r="Q6" s="203"/>
    </row>
    <row r="7" spans="1:29" s="203" customFormat="1" ht="18.75" x14ac:dyDescent="0.3">
      <c r="A7" s="90"/>
      <c r="B7" s="204"/>
      <c r="C7" s="204" t="s">
        <v>120</v>
      </c>
      <c r="D7" s="204"/>
      <c r="E7" s="204"/>
      <c r="F7" s="204"/>
      <c r="G7" s="204"/>
      <c r="H7" s="204"/>
      <c r="I7" s="204"/>
      <c r="J7" s="204"/>
      <c r="K7" s="204"/>
      <c r="L7" s="204"/>
      <c r="M7" s="204"/>
    </row>
    <row r="8" spans="1:29" s="203" customFormat="1" ht="18.75" x14ac:dyDescent="0.3">
      <c r="A8" s="90"/>
    </row>
    <row r="9" spans="1:29" ht="23.25" customHeight="1" x14ac:dyDescent="0.3">
      <c r="B9" s="109" t="s">
        <v>126</v>
      </c>
      <c r="C9" s="109"/>
      <c r="D9" s="109"/>
      <c r="E9" s="35"/>
      <c r="F9" s="35"/>
      <c r="G9" s="91"/>
      <c r="H9" s="91"/>
      <c r="I9" s="91"/>
      <c r="J9" s="91"/>
      <c r="K9" s="91"/>
    </row>
    <row r="10" spans="1:29" ht="25.5" customHeight="1" x14ac:dyDescent="0.25">
      <c r="B10" s="118"/>
      <c r="C10" s="123"/>
      <c r="D10" s="36"/>
      <c r="E10" s="36"/>
      <c r="F10" s="36"/>
      <c r="G10" s="91"/>
      <c r="H10" s="91"/>
      <c r="I10" s="91"/>
      <c r="J10" s="91"/>
      <c r="K10" s="91"/>
    </row>
    <row r="11" spans="1:29" ht="18.75" x14ac:dyDescent="0.3">
      <c r="B11" s="198" t="s">
        <v>102</v>
      </c>
      <c r="C11" s="36"/>
      <c r="D11" s="36"/>
      <c r="E11" s="36"/>
      <c r="F11" s="36"/>
      <c r="G11" s="91"/>
      <c r="H11" s="91"/>
      <c r="I11" s="91"/>
      <c r="J11" s="91"/>
      <c r="K11" s="91"/>
    </row>
    <row r="12" spans="1:29" ht="63.75" thickBot="1" x14ac:dyDescent="0.3">
      <c r="B12" s="167"/>
      <c r="C12" s="28"/>
      <c r="E12" s="206" t="s">
        <v>36</v>
      </c>
      <c r="F12" s="207" t="s">
        <v>51</v>
      </c>
      <c r="G12" s="91"/>
      <c r="H12" s="91"/>
      <c r="I12" s="91"/>
      <c r="J12" s="91"/>
      <c r="K12" s="91"/>
    </row>
    <row r="13" spans="1:29" ht="15.75" x14ac:dyDescent="0.25">
      <c r="B13" s="31"/>
      <c r="C13" s="28"/>
      <c r="E13" s="208" t="s">
        <v>52</v>
      </c>
      <c r="F13" s="209">
        <v>0.2</v>
      </c>
      <c r="G13" s="194" t="s">
        <v>116</v>
      </c>
      <c r="H13" s="91"/>
      <c r="I13" s="91"/>
      <c r="J13" s="91"/>
      <c r="K13" s="91"/>
      <c r="L13" s="83"/>
      <c r="M13" s="83"/>
      <c r="N13" s="83"/>
      <c r="O13" s="83"/>
      <c r="R13" s="83"/>
      <c r="S13" s="83"/>
      <c r="T13" s="83"/>
      <c r="U13" s="83"/>
      <c r="V13" s="83"/>
      <c r="W13" s="83"/>
      <c r="X13" s="83"/>
      <c r="Y13" s="83"/>
      <c r="Z13" s="83"/>
      <c r="AA13" s="83"/>
      <c r="AB13" s="83"/>
      <c r="AC13" s="83"/>
    </row>
    <row r="14" spans="1:29" ht="15.75" x14ac:dyDescent="0.25">
      <c r="B14" s="28"/>
      <c r="C14" s="28"/>
      <c r="E14" s="210" t="s">
        <v>53</v>
      </c>
      <c r="F14" s="211">
        <v>0.4</v>
      </c>
      <c r="G14" s="194" t="s">
        <v>117</v>
      </c>
      <c r="H14" s="91"/>
      <c r="I14" s="91"/>
      <c r="J14" s="91"/>
      <c r="K14" s="91"/>
      <c r="L14" s="83"/>
      <c r="M14" s="83"/>
      <c r="N14" s="83"/>
      <c r="O14" s="83"/>
      <c r="R14" s="83"/>
      <c r="S14" s="83"/>
      <c r="T14" s="83"/>
      <c r="U14" s="83"/>
      <c r="V14" s="83"/>
      <c r="W14" s="83"/>
      <c r="X14" s="83"/>
      <c r="Y14" s="83"/>
      <c r="Z14" s="83"/>
      <c r="AA14" s="83"/>
      <c r="AB14" s="83"/>
      <c r="AC14" s="83"/>
    </row>
    <row r="15" spans="1:29" ht="15.75" x14ac:dyDescent="0.25">
      <c r="B15" s="28"/>
      <c r="C15" s="28"/>
      <c r="E15" s="210" t="s">
        <v>54</v>
      </c>
      <c r="F15" s="211">
        <v>0.4</v>
      </c>
      <c r="G15" s="91"/>
      <c r="H15" s="91"/>
      <c r="I15" s="91"/>
      <c r="J15" s="91"/>
      <c r="K15" s="91"/>
      <c r="L15" s="83"/>
      <c r="M15" s="83"/>
      <c r="N15" s="83"/>
      <c r="O15" s="83"/>
      <c r="R15" s="83"/>
      <c r="S15" s="83"/>
      <c r="T15" s="83"/>
      <c r="U15" s="83"/>
      <c r="V15" s="83"/>
      <c r="W15" s="83"/>
      <c r="X15" s="83"/>
      <c r="Y15" s="83"/>
      <c r="Z15" s="83"/>
      <c r="AA15" s="83"/>
      <c r="AB15" s="83"/>
      <c r="AC15" s="83"/>
    </row>
    <row r="16" spans="1:29" ht="15.75" x14ac:dyDescent="0.25">
      <c r="B16" s="28"/>
      <c r="C16" s="28"/>
      <c r="E16" s="212" t="s">
        <v>37</v>
      </c>
      <c r="F16" s="213">
        <f>SUM(F13:F15)</f>
        <v>1</v>
      </c>
      <c r="G16" s="91"/>
      <c r="H16" s="91"/>
      <c r="I16" s="91"/>
      <c r="J16" s="91"/>
      <c r="K16" s="91"/>
      <c r="L16" s="83"/>
      <c r="M16" s="83"/>
      <c r="N16" s="83"/>
      <c r="O16" s="83"/>
      <c r="R16" s="83"/>
      <c r="S16" s="83"/>
      <c r="T16" s="83"/>
      <c r="U16" s="83"/>
      <c r="V16" s="83"/>
      <c r="W16" s="83"/>
      <c r="X16" s="83"/>
      <c r="Y16" s="83"/>
      <c r="Z16" s="83"/>
      <c r="AA16" s="83"/>
      <c r="AB16" s="83"/>
      <c r="AC16" s="83"/>
    </row>
    <row r="17" spans="2:29" ht="8.25" customHeight="1" x14ac:dyDescent="0.25">
      <c r="B17" s="28"/>
      <c r="C17" s="28"/>
      <c r="E17" s="214"/>
      <c r="F17" s="215"/>
      <c r="G17" s="91"/>
      <c r="H17" s="91"/>
      <c r="I17" s="91"/>
      <c r="J17" s="91"/>
      <c r="K17" s="91"/>
      <c r="L17" s="83"/>
      <c r="M17" s="83"/>
      <c r="N17" s="83"/>
      <c r="O17" s="83"/>
      <c r="R17" s="83"/>
      <c r="S17" s="83"/>
      <c r="T17" s="83"/>
      <c r="U17" s="83"/>
      <c r="V17" s="83"/>
      <c r="W17" s="83"/>
      <c r="X17" s="83"/>
      <c r="Y17" s="83"/>
      <c r="Z17" s="83"/>
      <c r="AA17" s="83"/>
      <c r="AB17" s="83"/>
      <c r="AC17" s="83"/>
    </row>
    <row r="18" spans="2:29" ht="31.5" customHeight="1" x14ac:dyDescent="0.25">
      <c r="B18" s="91"/>
      <c r="C18" s="28"/>
      <c r="E18" s="216" t="s">
        <v>47</v>
      </c>
      <c r="F18" s="217" t="str">
        <f>'2. Calories per Family Member'!H19</f>
        <v xml:space="preserve"> </v>
      </c>
      <c r="G18" s="259" t="s">
        <v>100</v>
      </c>
      <c r="H18" s="260"/>
      <c r="I18" s="260"/>
      <c r="J18" s="260"/>
      <c r="K18" s="260"/>
      <c r="L18" s="261"/>
      <c r="M18" s="95"/>
      <c r="N18" s="83"/>
      <c r="O18" s="83"/>
      <c r="R18" s="83"/>
      <c r="S18" s="83"/>
      <c r="T18" s="83"/>
      <c r="U18" s="83"/>
      <c r="V18" s="83"/>
      <c r="W18" s="83"/>
      <c r="X18" s="83"/>
      <c r="Y18" s="83"/>
      <c r="Z18" s="83"/>
      <c r="AA18" s="83"/>
      <c r="AB18" s="83"/>
      <c r="AC18" s="83"/>
    </row>
    <row r="19" spans="2:29" ht="15.75" x14ac:dyDescent="0.25">
      <c r="B19" s="91"/>
      <c r="C19" s="28"/>
      <c r="E19" s="218" t="s">
        <v>38</v>
      </c>
      <c r="F19" s="218">
        <f>'2. Calories per Family Member'!G15+'2. Calories per Family Member'!G16</f>
        <v>0</v>
      </c>
      <c r="G19" s="262"/>
      <c r="H19" s="263"/>
      <c r="I19" s="263"/>
      <c r="J19" s="263"/>
      <c r="K19" s="263"/>
      <c r="L19" s="264"/>
      <c r="M19" s="83"/>
      <c r="N19" s="83"/>
      <c r="O19" s="83"/>
      <c r="R19" s="83"/>
      <c r="S19" s="83"/>
      <c r="T19" s="83"/>
      <c r="U19" s="83"/>
      <c r="V19" s="83"/>
      <c r="W19" s="83"/>
    </row>
    <row r="20" spans="2:29" ht="39.75" customHeight="1" x14ac:dyDescent="0.25">
      <c r="B20" s="28"/>
      <c r="C20" s="28"/>
      <c r="E20" s="216" t="s">
        <v>39</v>
      </c>
      <c r="F20" s="219" t="str">
        <f>IFERROR(F18*F19, " ")</f>
        <v xml:space="preserve"> </v>
      </c>
      <c r="G20" s="265"/>
      <c r="H20" s="266"/>
      <c r="I20" s="266"/>
      <c r="J20" s="266"/>
      <c r="K20" s="266"/>
      <c r="L20" s="267"/>
      <c r="M20" s="83"/>
      <c r="N20" s="83"/>
      <c r="O20" s="83"/>
      <c r="R20" s="83"/>
      <c r="S20" s="83"/>
      <c r="T20" s="83"/>
      <c r="U20" s="83"/>
      <c r="V20" s="83"/>
      <c r="W20" s="83"/>
    </row>
    <row r="21" spans="2:29" ht="46.5" customHeight="1" x14ac:dyDescent="0.25">
      <c r="B21" s="28"/>
      <c r="C21" s="28"/>
      <c r="E21" s="220" t="s">
        <v>48</v>
      </c>
      <c r="F21" s="221" t="s">
        <v>10</v>
      </c>
      <c r="G21" s="268" t="s">
        <v>76</v>
      </c>
      <c r="H21" s="269"/>
      <c r="I21" s="269"/>
      <c r="J21" s="269"/>
      <c r="K21" s="269"/>
      <c r="L21" s="270"/>
      <c r="M21" s="83"/>
      <c r="N21" s="83"/>
      <c r="O21" s="83"/>
      <c r="Q21" s="92"/>
      <c r="R21" s="83"/>
      <c r="S21" s="83"/>
      <c r="T21" s="83"/>
      <c r="U21" s="83"/>
      <c r="V21" s="83"/>
      <c r="W21" s="83"/>
    </row>
    <row r="22" spans="2:29" ht="47.25" customHeight="1" x14ac:dyDescent="0.25">
      <c r="B22" s="28"/>
      <c r="C22" s="28"/>
      <c r="E22" s="216" t="s">
        <v>49</v>
      </c>
      <c r="F22" s="222" t="str">
        <f>IFERROR(F21*F19, " ")</f>
        <v xml:space="preserve"> </v>
      </c>
      <c r="G22" s="271" t="s">
        <v>121</v>
      </c>
      <c r="H22" s="272"/>
      <c r="I22" s="272"/>
      <c r="J22" s="272"/>
      <c r="K22" s="272"/>
      <c r="L22" s="273"/>
      <c r="M22" s="83"/>
      <c r="N22" s="83"/>
      <c r="O22" s="83"/>
      <c r="R22" s="83"/>
      <c r="S22" s="83"/>
      <c r="T22" s="83"/>
      <c r="U22" s="83"/>
      <c r="V22" s="83"/>
      <c r="W22" s="83"/>
    </row>
    <row r="23" spans="2:29" ht="17.25" customHeight="1" x14ac:dyDescent="0.25">
      <c r="B23" s="28"/>
      <c r="C23" s="93"/>
      <c r="F23" s="91"/>
      <c r="G23" s="91"/>
      <c r="H23" s="91"/>
      <c r="I23" s="91"/>
      <c r="J23" s="91"/>
      <c r="K23" s="91"/>
      <c r="L23" s="83"/>
      <c r="M23" s="83"/>
      <c r="N23" s="83"/>
      <c r="O23" s="83"/>
      <c r="P23" s="94"/>
      <c r="Q23" s="91"/>
      <c r="R23" s="83"/>
      <c r="S23" s="83"/>
      <c r="T23" s="83"/>
      <c r="U23" s="83"/>
      <c r="V23" s="83"/>
      <c r="W23" s="83"/>
    </row>
    <row r="24" spans="2:29" ht="25.5" customHeight="1" x14ac:dyDescent="0.25">
      <c r="B24" s="141" t="s">
        <v>125</v>
      </c>
      <c r="C24" s="141"/>
      <c r="D24" s="35"/>
      <c r="E24" s="35"/>
      <c r="F24" s="35"/>
      <c r="K24" s="91"/>
      <c r="L24" s="83"/>
      <c r="M24" s="83"/>
      <c r="N24" s="83"/>
      <c r="O24" s="83"/>
      <c r="T24" s="83"/>
      <c r="U24" s="83"/>
      <c r="V24" s="83"/>
      <c r="W24" s="83"/>
    </row>
    <row r="25" spans="2:29" ht="25.5" customHeight="1" x14ac:dyDescent="0.25">
      <c r="B25" s="28"/>
      <c r="C25" s="229" t="s">
        <v>127</v>
      </c>
      <c r="D25" s="36"/>
      <c r="E25" s="36"/>
      <c r="F25" s="36"/>
      <c r="G25" s="258"/>
      <c r="H25" s="258"/>
      <c r="I25" s="258"/>
      <c r="J25" s="258"/>
      <c r="K25" s="258"/>
      <c r="L25" s="258"/>
      <c r="M25" s="83"/>
      <c r="N25" s="95"/>
      <c r="O25" s="83"/>
      <c r="P25" s="83"/>
      <c r="Q25" s="83"/>
      <c r="R25" s="83"/>
      <c r="S25" s="83"/>
      <c r="T25" s="83"/>
      <c r="U25" s="83"/>
      <c r="V25" s="83"/>
      <c r="W25" s="83"/>
    </row>
    <row r="26" spans="2:29" ht="51" customHeight="1" x14ac:dyDescent="0.25">
      <c r="D26" s="223" t="s">
        <v>128</v>
      </c>
      <c r="E26" s="223" t="s">
        <v>44</v>
      </c>
      <c r="F26" s="223" t="s">
        <v>45</v>
      </c>
      <c r="G26" s="95"/>
      <c r="H26" s="95"/>
      <c r="I26" s="83"/>
      <c r="J26" s="83"/>
      <c r="K26" s="83"/>
      <c r="L26" s="83"/>
      <c r="M26" s="83"/>
    </row>
    <row r="27" spans="2:29" ht="15.75" x14ac:dyDescent="0.25">
      <c r="B27" s="28"/>
      <c r="C27" s="224" t="s">
        <v>101</v>
      </c>
      <c r="D27" s="225" t="str">
        <f>'1. Adults'!F39</f>
        <v xml:space="preserve"> </v>
      </c>
      <c r="E27" s="226" t="str">
        <f>'1. Adults'!G39</f>
        <v xml:space="preserve"> </v>
      </c>
      <c r="F27" s="226" t="str">
        <f>'1. Adults'!H39</f>
        <v xml:space="preserve"> </v>
      </c>
      <c r="G27" s="95"/>
      <c r="H27" s="95"/>
      <c r="I27" s="83"/>
      <c r="J27" s="83"/>
      <c r="K27" s="83"/>
      <c r="L27" s="83"/>
      <c r="M27" s="83"/>
    </row>
    <row r="28" spans="2:29" ht="47.25" x14ac:dyDescent="0.25">
      <c r="B28" s="28"/>
      <c r="C28" s="227" t="s">
        <v>75</v>
      </c>
      <c r="D28" s="228" t="str">
        <f>IFERROR((D27/$F$20), " ")</f>
        <v xml:space="preserve"> </v>
      </c>
      <c r="E28" s="228" t="str">
        <f>IFERROR((E27/$F$20), " ")</f>
        <v xml:space="preserve"> </v>
      </c>
      <c r="F28" s="228" t="str">
        <f>IFERROR((F27/$F$20), " ")</f>
        <v xml:space="preserve"> </v>
      </c>
      <c r="G28" s="95"/>
      <c r="H28" s="95"/>
      <c r="I28" s="83"/>
      <c r="J28" s="83"/>
      <c r="K28" s="83"/>
      <c r="L28" s="83"/>
      <c r="M28" s="83"/>
    </row>
    <row r="29" spans="2:29" ht="47.25" x14ac:dyDescent="0.25">
      <c r="B29" s="28"/>
      <c r="C29" s="227" t="s">
        <v>123</v>
      </c>
      <c r="D29" s="228" t="str">
        <f>IFERROR((D28*$F$13)," ")</f>
        <v xml:space="preserve"> </v>
      </c>
      <c r="E29" s="228" t="str">
        <f>IFERROR((E28*$F$13)," ")</f>
        <v xml:space="preserve"> </v>
      </c>
      <c r="F29" s="228" t="str">
        <f>IFERROR((F28*$F$13)," ")</f>
        <v xml:space="preserve"> </v>
      </c>
      <c r="G29" s="95"/>
      <c r="H29" s="95"/>
    </row>
    <row r="30" spans="2:29" ht="47.25" x14ac:dyDescent="0.25">
      <c r="B30" s="28"/>
      <c r="C30" s="227" t="s">
        <v>124</v>
      </c>
      <c r="D30" s="228" t="str">
        <f>IFERROR((D28*$F14), " ")</f>
        <v xml:space="preserve"> </v>
      </c>
      <c r="E30" s="228" t="str">
        <f>IFERROR((E28*$F14), " ")</f>
        <v xml:space="preserve"> </v>
      </c>
      <c r="F30" s="228" t="str">
        <f>IFERROR((F28*$F14), " ")</f>
        <v xml:space="preserve"> </v>
      </c>
      <c r="G30" s="95"/>
      <c r="H30" s="95"/>
    </row>
    <row r="31" spans="2:29" ht="47.25" x14ac:dyDescent="0.25">
      <c r="B31" s="28"/>
      <c r="C31" s="227" t="s">
        <v>129</v>
      </c>
      <c r="D31" s="228" t="str">
        <f>IFERROR((D28*$F15)," ")</f>
        <v xml:space="preserve"> </v>
      </c>
      <c r="E31" s="228" t="str">
        <f>IFERROR((E28*$F15)," ")</f>
        <v xml:space="preserve"> </v>
      </c>
      <c r="F31" s="228" t="str">
        <f>IFERROR((F28*$F15)," ")</f>
        <v xml:space="preserve"> </v>
      </c>
      <c r="G31" s="95"/>
      <c r="H31" s="95"/>
    </row>
    <row r="32" spans="2:29" ht="29.25" customHeight="1" x14ac:dyDescent="0.25">
      <c r="B32" s="28"/>
      <c r="C32" s="196" t="s">
        <v>40</v>
      </c>
      <c r="D32" s="230">
        <f>SUM(D29:D31)</f>
        <v>0</v>
      </c>
      <c r="E32" s="230">
        <f t="shared" ref="E32:F32" si="0">SUM(E29:E31)</f>
        <v>0</v>
      </c>
      <c r="F32" s="230">
        <f t="shared" si="0"/>
        <v>0</v>
      </c>
      <c r="G32" s="95" t="s">
        <v>122</v>
      </c>
      <c r="H32" s="95"/>
    </row>
    <row r="33" spans="2:18" ht="31.5" x14ac:dyDescent="0.25">
      <c r="B33" s="28"/>
      <c r="C33" s="195" t="s">
        <v>74</v>
      </c>
      <c r="D33" s="197" t="str">
        <f t="shared" ref="D33:F33" si="1">IFERROR(D29*$F$22, "")</f>
        <v/>
      </c>
      <c r="E33" s="197" t="str">
        <f t="shared" si="1"/>
        <v/>
      </c>
      <c r="F33" s="197" t="str">
        <f t="shared" si="1"/>
        <v/>
      </c>
      <c r="G33" s="95"/>
      <c r="H33" s="95"/>
    </row>
    <row r="34" spans="2:18" ht="31.5" x14ac:dyDescent="0.25">
      <c r="B34" s="28"/>
      <c r="C34" s="195" t="s">
        <v>72</v>
      </c>
      <c r="D34" s="197" t="str">
        <f t="shared" ref="D34:F34" si="2">IFERROR(D30*$F$22, "")</f>
        <v/>
      </c>
      <c r="E34" s="197" t="str">
        <f t="shared" si="2"/>
        <v/>
      </c>
      <c r="F34" s="197" t="str">
        <f t="shared" si="2"/>
        <v/>
      </c>
      <c r="G34" s="95"/>
      <c r="H34" s="95"/>
    </row>
    <row r="35" spans="2:18" ht="31.5" x14ac:dyDescent="0.25">
      <c r="B35" s="28"/>
      <c r="C35" s="195" t="s">
        <v>73</v>
      </c>
      <c r="D35" s="197" t="str">
        <f>IFERROR(D31*$F$22, "")</f>
        <v/>
      </c>
      <c r="E35" s="197" t="str">
        <f t="shared" ref="E35:F35" si="3">IFERROR(E31*$F$22, "")</f>
        <v/>
      </c>
      <c r="F35" s="197" t="str">
        <f t="shared" si="3"/>
        <v/>
      </c>
      <c r="G35" s="95"/>
      <c r="H35" s="95"/>
    </row>
    <row r="36" spans="2:18" ht="22.15" customHeight="1" x14ac:dyDescent="0.25">
      <c r="B36" s="28"/>
    </row>
    <row r="37" spans="2:18" ht="22.5" customHeight="1" x14ac:dyDescent="0.25">
      <c r="B37" s="141" t="s">
        <v>132</v>
      </c>
      <c r="C37" s="141"/>
      <c r="D37" s="141"/>
      <c r="E37" s="141"/>
    </row>
    <row r="38" spans="2:18" ht="25.5" customHeight="1" x14ac:dyDescent="0.3">
      <c r="B38" s="28"/>
      <c r="C38" s="256" t="s">
        <v>55</v>
      </c>
      <c r="D38" s="257"/>
      <c r="E38" s="274" t="str">
        <f>IFERROR(($F$22*$F$14*'Calories per child (no input)  '!F10/$F$20)," ")</f>
        <v xml:space="preserve"> </v>
      </c>
      <c r="F38" s="104" t="s">
        <v>130</v>
      </c>
      <c r="G38" s="103"/>
      <c r="H38" s="103"/>
      <c r="I38" s="103"/>
      <c r="J38" s="105"/>
      <c r="K38" s="105"/>
      <c r="L38" s="106"/>
      <c r="M38" s="106"/>
      <c r="N38" s="106"/>
      <c r="O38" s="106"/>
      <c r="P38" s="106"/>
    </row>
    <row r="39" spans="2:18" ht="21" customHeight="1" x14ac:dyDescent="0.3">
      <c r="B39" s="28"/>
      <c r="C39" s="256" t="s">
        <v>56</v>
      </c>
      <c r="D39" s="257"/>
      <c r="E39" s="274" t="str">
        <f>IFERROR(($F$22*$F$14*'Calories per child (no input)  '!F11/$F$20)," ")</f>
        <v xml:space="preserve"> </v>
      </c>
      <c r="F39" s="104" t="s">
        <v>131</v>
      </c>
      <c r="G39" s="103"/>
      <c r="H39" s="103"/>
      <c r="I39" s="103"/>
      <c r="J39" s="105"/>
      <c r="K39" s="105"/>
      <c r="L39" s="106"/>
      <c r="M39" s="106"/>
      <c r="N39" s="106"/>
      <c r="O39" s="106"/>
      <c r="P39" s="106"/>
    </row>
    <row r="40" spans="2:18" ht="31.5" customHeight="1" x14ac:dyDescent="0.25">
      <c r="C40" s="256" t="s">
        <v>133</v>
      </c>
      <c r="D40" s="257"/>
      <c r="E40" s="274" t="str">
        <f>IFERROR(($F$22*$F$14*'Calories per child (no input)  '!F12/$F$20)," ")</f>
        <v xml:space="preserve"> </v>
      </c>
      <c r="F40" s="97"/>
      <c r="G40" s="97"/>
      <c r="H40" s="97"/>
      <c r="I40" s="97"/>
      <c r="J40" s="97"/>
      <c r="K40" s="98"/>
      <c r="M40" s="95"/>
      <c r="N40" s="95"/>
    </row>
    <row r="41" spans="2:18" ht="31.5" customHeight="1" x14ac:dyDescent="0.25">
      <c r="C41" s="256" t="s">
        <v>57</v>
      </c>
      <c r="D41" s="257"/>
      <c r="E41" s="274" t="str">
        <f>IFERROR(($F$22*$F$14*'Calories per child (no input)  '!F13/$F$20)," ")</f>
        <v xml:space="preserve"> </v>
      </c>
      <c r="F41" s="99"/>
      <c r="G41" s="99"/>
      <c r="H41" s="99"/>
      <c r="I41" s="99"/>
      <c r="J41" s="99"/>
      <c r="K41" s="100"/>
      <c r="M41" s="95"/>
      <c r="N41" s="95"/>
    </row>
    <row r="42" spans="2:18" ht="31.5" customHeight="1" x14ac:dyDescent="0.25">
      <c r="B42" s="96"/>
      <c r="C42" s="256" t="s">
        <v>58</v>
      </c>
      <c r="D42" s="257"/>
      <c r="E42" s="274" t="str">
        <f>IFERROR(($F$22*$F$14*'Calories per child (no input)  '!F14/$F$20)," ")</f>
        <v xml:space="preserve"> </v>
      </c>
      <c r="F42" s="99"/>
      <c r="G42" s="99"/>
      <c r="H42" s="99"/>
      <c r="I42" s="99"/>
      <c r="J42" s="99"/>
      <c r="K42" s="100"/>
      <c r="M42" s="95"/>
      <c r="N42" s="95"/>
    </row>
    <row r="43" spans="2:18" ht="31.5" customHeight="1" x14ac:dyDescent="0.25">
      <c r="B43" s="98"/>
      <c r="C43" s="256" t="s">
        <v>59</v>
      </c>
      <c r="D43" s="257"/>
      <c r="E43" s="274" t="str">
        <f>IFERROR(($F$22*$F$14*'Calories per child (no input)  '!F15/$F$20)," ")</f>
        <v xml:space="preserve"> </v>
      </c>
      <c r="F43" s="99"/>
      <c r="G43" s="99"/>
      <c r="H43" s="99"/>
      <c r="I43" s="99"/>
      <c r="J43" s="99"/>
      <c r="K43" s="100"/>
      <c r="M43" s="95"/>
      <c r="N43" s="95"/>
    </row>
    <row r="44" spans="2:18" ht="31.5" customHeight="1" x14ac:dyDescent="0.25">
      <c r="B44" s="98"/>
      <c r="C44" s="256" t="s">
        <v>60</v>
      </c>
      <c r="D44" s="257"/>
      <c r="E44" s="274" t="str">
        <f>IFERROR(($F$22*$F$14*'Calories per child (no input)  '!F16/$F$20)," ")</f>
        <v xml:space="preserve"> </v>
      </c>
      <c r="F44" s="99"/>
      <c r="G44" s="99"/>
      <c r="H44" s="99"/>
      <c r="I44" s="99"/>
      <c r="J44" s="99"/>
      <c r="K44" s="100"/>
      <c r="M44" s="95"/>
      <c r="N44" s="95"/>
    </row>
    <row r="45" spans="2:18" ht="31.5" customHeight="1" x14ac:dyDescent="0.25">
      <c r="B45" s="98"/>
      <c r="C45" s="256" t="s">
        <v>61</v>
      </c>
      <c r="D45" s="257"/>
      <c r="E45" s="274" t="str">
        <f>IFERROR(($F$22*$F$14*'Calories per child (no input)  '!F17/$F$20)," ")</f>
        <v xml:space="preserve"> </v>
      </c>
      <c r="F45" s="76"/>
      <c r="G45" s="76"/>
      <c r="H45" s="76"/>
      <c r="I45" s="76"/>
      <c r="J45" s="76"/>
      <c r="K45" s="76"/>
      <c r="M45" s="95"/>
      <c r="N45" s="95"/>
    </row>
    <row r="46" spans="2:18" ht="31.5" customHeight="1" x14ac:dyDescent="0.25">
      <c r="B46" s="98"/>
      <c r="C46" s="256" t="s">
        <v>62</v>
      </c>
      <c r="D46" s="257"/>
      <c r="E46" s="274" t="str">
        <f>IFERROR(($F$22*$F$14*'Calories per child (no input)  '!F18/$F$20)," ")</f>
        <v xml:space="preserve"> </v>
      </c>
      <c r="F46" s="76"/>
      <c r="G46" s="76"/>
      <c r="H46" s="76"/>
      <c r="I46" s="76"/>
      <c r="J46" s="76"/>
      <c r="K46" s="76"/>
      <c r="M46" s="95"/>
      <c r="N46" s="95"/>
    </row>
    <row r="47" spans="2:18" ht="31.5" customHeight="1" x14ac:dyDescent="0.25">
      <c r="B47" s="76"/>
      <c r="C47" s="256" t="s">
        <v>63</v>
      </c>
      <c r="D47" s="257"/>
      <c r="E47" s="274" t="str">
        <f>IFERROR(($F$22*$F$14*'Calories per child (no input)  '!F19/$F$20)," ")</f>
        <v xml:space="preserve"> </v>
      </c>
      <c r="F47" s="76"/>
      <c r="G47" s="76"/>
      <c r="H47" s="76"/>
      <c r="I47" s="76"/>
      <c r="J47" s="76"/>
      <c r="K47" s="76"/>
      <c r="M47" s="95"/>
      <c r="N47" s="95"/>
      <c r="O47" s="95"/>
      <c r="P47" s="95"/>
      <c r="Q47" s="95"/>
      <c r="R47" s="95"/>
    </row>
    <row r="48" spans="2:18" ht="31.5" customHeight="1" x14ac:dyDescent="0.25">
      <c r="B48" s="76"/>
      <c r="C48" s="256" t="s">
        <v>64</v>
      </c>
      <c r="D48" s="257"/>
      <c r="E48" s="274" t="str">
        <f>IFERROR(($F$22*$F$14*'Calories per child (no input)  '!F20/$F$20)," ")</f>
        <v xml:space="preserve"> </v>
      </c>
    </row>
    <row r="49" spans="2:5" ht="31.5" customHeight="1" x14ac:dyDescent="0.25">
      <c r="B49" s="76"/>
      <c r="C49" s="256" t="s">
        <v>65</v>
      </c>
      <c r="D49" s="257"/>
      <c r="E49" s="274" t="str">
        <f>IFERROR(($F$22*$F$14*'Calories per child (no input)  '!F21/$F$20)," ")</f>
        <v xml:space="preserve"> </v>
      </c>
    </row>
    <row r="50" spans="2:5" ht="31.5" customHeight="1" x14ac:dyDescent="0.25">
      <c r="C50" s="256" t="s">
        <v>66</v>
      </c>
      <c r="D50" s="257"/>
      <c r="E50" s="274" t="str">
        <f>IFERROR(($F$22*$F$14*'Calories per child (no input)  '!F22/$F$20)," ")</f>
        <v xml:space="preserve"> </v>
      </c>
    </row>
    <row r="51" spans="2:5" ht="31.5" customHeight="1" x14ac:dyDescent="0.25">
      <c r="C51" s="256" t="s">
        <v>67</v>
      </c>
      <c r="D51" s="257"/>
      <c r="E51" s="274" t="str">
        <f>IFERROR(($F$22*$F$14*'Calories per child (no input)  '!F23/$F$20)," ")</f>
        <v xml:space="preserve"> </v>
      </c>
    </row>
    <row r="52" spans="2:5" ht="31.5" customHeight="1" x14ac:dyDescent="0.25">
      <c r="C52" s="256" t="s">
        <v>68</v>
      </c>
      <c r="D52" s="257"/>
      <c r="E52" s="274" t="str">
        <f>IFERROR(($F$22*$F$14*'Calories per child (no input)  '!F24/$F$20)," ")</f>
        <v xml:space="preserve"> </v>
      </c>
    </row>
    <row r="53" spans="2:5" ht="31.5" customHeight="1" x14ac:dyDescent="0.25">
      <c r="C53" s="256" t="s">
        <v>69</v>
      </c>
      <c r="D53" s="257"/>
      <c r="E53" s="274" t="str">
        <f>IFERROR(($F$22*$F$14*'Calories per child (no input)  '!F25/$F$20)," ")</f>
        <v xml:space="preserve"> </v>
      </c>
    </row>
    <row r="54" spans="2:5" ht="31.5" customHeight="1" x14ac:dyDescent="0.25">
      <c r="C54" s="256" t="s">
        <v>70</v>
      </c>
      <c r="D54" s="257"/>
      <c r="E54" s="274" t="str">
        <f>IFERROR(($F$22*$F$14*'Calories per child (no input)  '!F26/$F$20)," ")</f>
        <v xml:space="preserve"> </v>
      </c>
    </row>
    <row r="55" spans="2:5" ht="31.5" customHeight="1" x14ac:dyDescent="0.25">
      <c r="C55" s="256" t="s">
        <v>71</v>
      </c>
      <c r="D55" s="257"/>
      <c r="E55" s="274" t="str">
        <f>IFERROR(($F$22*$F$14*'Calories per child (no input)  '!F27/$F$20)," ")</f>
        <v xml:space="preserve"> </v>
      </c>
    </row>
    <row r="56" spans="2:5" x14ac:dyDescent="0.25">
      <c r="C56" s="102" t="s">
        <v>10</v>
      </c>
    </row>
    <row r="57" spans="2:5" x14ac:dyDescent="0.25">
      <c r="C57" s="102"/>
    </row>
  </sheetData>
  <mergeCells count="23">
    <mergeCell ref="B1:L2"/>
    <mergeCell ref="G18:L20"/>
    <mergeCell ref="G21:L21"/>
    <mergeCell ref="G22:L22"/>
    <mergeCell ref="C38:D38"/>
    <mergeCell ref="C39:D39"/>
    <mergeCell ref="C40:D40"/>
    <mergeCell ref="C41:D41"/>
    <mergeCell ref="G25:L25"/>
    <mergeCell ref="C42:D42"/>
    <mergeCell ref="C43:D43"/>
    <mergeCell ref="C44:D44"/>
    <mergeCell ref="C45:D45"/>
    <mergeCell ref="C46:D46"/>
    <mergeCell ref="C52:D52"/>
    <mergeCell ref="C53:D53"/>
    <mergeCell ref="C54:D54"/>
    <mergeCell ref="C55:D55"/>
    <mergeCell ref="C47:D47"/>
    <mergeCell ref="C48:D48"/>
    <mergeCell ref="C49:D49"/>
    <mergeCell ref="C50:D50"/>
    <mergeCell ref="C51:D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Adults</vt:lpstr>
      <vt:lpstr>2. Calories per Family Member</vt:lpstr>
      <vt:lpstr>Calories per child (no input)  </vt:lpstr>
      <vt:lpstr>4. Estimated Cost of Meals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anker</dc:creator>
  <cp:lastModifiedBy>Owner</cp:lastModifiedBy>
  <cp:lastPrinted>2015-02-25T20:58:09Z</cp:lastPrinted>
  <dcterms:created xsi:type="dcterms:W3CDTF">2013-12-06T15:46:07Z</dcterms:created>
  <dcterms:modified xsi:type="dcterms:W3CDTF">2016-08-30T11:14:43Z</dcterms:modified>
</cp:coreProperties>
</file>